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05" windowWidth="19860" windowHeight="8610"/>
  </bookViews>
  <sheets>
    <sheet name="1045_5988102b3d090" sheetId="1" r:id="rId1"/>
  </sheets>
  <definedNames>
    <definedName name="_xlnm._FilterDatabase" localSheetId="0" hidden="1">'1045_5988102b3d090'!$A$1:$G$132</definedName>
  </definedName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2"/>
  <c r="B2"/>
  <c r="B40"/>
  <c r="B41"/>
  <c r="B42"/>
  <c r="B43"/>
  <c r="B44"/>
  <c r="B77"/>
  <c r="B78"/>
  <c r="B94"/>
  <c r="B95"/>
  <c r="B96"/>
  <c r="B97"/>
  <c r="B123"/>
  <c r="B3"/>
  <c r="B45"/>
  <c r="B31"/>
  <c r="B98"/>
  <c r="B4"/>
  <c r="B5"/>
  <c r="B46"/>
  <c r="B47"/>
  <c r="B99"/>
  <c r="B48"/>
  <c r="B79"/>
  <c r="B124"/>
  <c r="B100"/>
  <c r="B49"/>
  <c r="B32"/>
  <c r="B101"/>
  <c r="B50"/>
  <c r="B128"/>
  <c r="B102"/>
  <c r="B103"/>
  <c r="B80"/>
  <c r="B51"/>
  <c r="B104"/>
  <c r="B131"/>
  <c r="B81"/>
  <c r="B52"/>
  <c r="B82"/>
  <c r="B105"/>
  <c r="B53"/>
  <c r="B54"/>
  <c r="B106"/>
  <c r="B55"/>
  <c r="B6"/>
  <c r="B125"/>
  <c r="B56"/>
  <c r="B83"/>
  <c r="B7"/>
  <c r="B107"/>
  <c r="B84"/>
  <c r="B57"/>
  <c r="B58"/>
  <c r="B8"/>
  <c r="B108"/>
  <c r="B109"/>
  <c r="B9"/>
  <c r="B33"/>
  <c r="B10"/>
  <c r="B110"/>
  <c r="B11"/>
  <c r="B59"/>
  <c r="B12"/>
  <c r="B13"/>
  <c r="B34"/>
  <c r="B126"/>
  <c r="B85"/>
  <c r="B60"/>
  <c r="B14"/>
  <c r="B61"/>
  <c r="B62"/>
  <c r="B35"/>
  <c r="B63"/>
  <c r="B111"/>
  <c r="B112"/>
  <c r="B113"/>
  <c r="B15"/>
  <c r="B16"/>
  <c r="B114"/>
  <c r="B86"/>
  <c r="B129"/>
  <c r="B36"/>
  <c r="B17"/>
  <c r="B18"/>
  <c r="B19"/>
  <c r="B87"/>
  <c r="B64"/>
  <c r="B115"/>
  <c r="B20"/>
  <c r="B65"/>
  <c r="B116"/>
  <c r="B66"/>
  <c r="B130"/>
  <c r="B67"/>
  <c r="B117"/>
  <c r="B21"/>
  <c r="B118"/>
  <c r="B68"/>
  <c r="B22"/>
  <c r="B69"/>
  <c r="B88"/>
  <c r="B70"/>
  <c r="B119"/>
  <c r="B23"/>
  <c r="B24"/>
  <c r="B25"/>
  <c r="B37"/>
  <c r="B71"/>
  <c r="B89"/>
  <c r="B132"/>
  <c r="B26"/>
  <c r="B72"/>
  <c r="B27"/>
  <c r="B90"/>
  <c r="B73"/>
  <c r="B91"/>
  <c r="B120"/>
  <c r="B28"/>
  <c r="B127"/>
  <c r="B74"/>
  <c r="B29"/>
  <c r="B75"/>
  <c r="B38"/>
  <c r="B121"/>
  <c r="B92"/>
  <c r="B93"/>
  <c r="B30"/>
  <c r="B76"/>
  <c r="B39"/>
  <c r="B122"/>
</calcChain>
</file>

<file path=xl/sharedStrings.xml><?xml version="1.0" encoding="utf-8"?>
<sst xmlns="http://schemas.openxmlformats.org/spreadsheetml/2006/main" count="398" uniqueCount="148">
  <si>
    <t>报考岗位</t>
  </si>
  <si>
    <t>身份证号码</t>
  </si>
  <si>
    <t>准考证号</t>
  </si>
  <si>
    <t>07001_语文学科</t>
  </si>
  <si>
    <t>07003_英语学科</t>
  </si>
  <si>
    <t>07004_音乐学科</t>
  </si>
  <si>
    <t>07005_美术学科</t>
  </si>
  <si>
    <t>07006_体育学科</t>
  </si>
  <si>
    <t>07002_数学学科</t>
  </si>
  <si>
    <t>07007_科学</t>
  </si>
  <si>
    <t>07008_校医</t>
  </si>
  <si>
    <t>2017010101</t>
  </si>
  <si>
    <t>2017010102</t>
  </si>
  <si>
    <t>2017010103</t>
  </si>
  <si>
    <t>2017010104</t>
  </si>
  <si>
    <t>2017010105</t>
  </si>
  <si>
    <t>2017010106</t>
  </si>
  <si>
    <t>2017010107</t>
  </si>
  <si>
    <t>2017010108</t>
  </si>
  <si>
    <t>2017010109</t>
  </si>
  <si>
    <t>2017010110</t>
  </si>
  <si>
    <t>2017010111</t>
  </si>
  <si>
    <t>2017010112</t>
  </si>
  <si>
    <t>2017010113</t>
  </si>
  <si>
    <t>2017010114</t>
  </si>
  <si>
    <t>2017010115</t>
  </si>
  <si>
    <t>2017010116</t>
  </si>
  <si>
    <t>2017010117</t>
  </si>
  <si>
    <t>2017010118</t>
  </si>
  <si>
    <t>2017010119</t>
  </si>
  <si>
    <t>2017010120</t>
  </si>
  <si>
    <t>2017010121</t>
  </si>
  <si>
    <t>2017010122</t>
  </si>
  <si>
    <t>2017010123</t>
  </si>
  <si>
    <t>2017010124</t>
  </si>
  <si>
    <t>2017010125</t>
  </si>
  <si>
    <t>2017010126</t>
  </si>
  <si>
    <t>2017010127</t>
  </si>
  <si>
    <t>2017010128</t>
  </si>
  <si>
    <t>2017010129</t>
  </si>
  <si>
    <t>2017010130</t>
  </si>
  <si>
    <t>2017010201</t>
  </si>
  <si>
    <t>2017010202</t>
  </si>
  <si>
    <t>2017010203</t>
  </si>
  <si>
    <t>2017010204</t>
  </si>
  <si>
    <t>2017010205</t>
  </si>
  <si>
    <t>2017010206</t>
  </si>
  <si>
    <t>2017010207</t>
  </si>
  <si>
    <t>2017010208</t>
  </si>
  <si>
    <t>2017010209</t>
  </si>
  <si>
    <t>2017010210</t>
  </si>
  <si>
    <t>2017010211</t>
  </si>
  <si>
    <t>2017010212</t>
  </si>
  <si>
    <t>2017010213</t>
  </si>
  <si>
    <t>2017010214</t>
  </si>
  <si>
    <t>2017010215</t>
  </si>
  <si>
    <t>2017010216</t>
  </si>
  <si>
    <t>2017010217</t>
  </si>
  <si>
    <t>2017010218</t>
  </si>
  <si>
    <t>2017010219</t>
  </si>
  <si>
    <t>2017010220</t>
  </si>
  <si>
    <t>2017010221</t>
  </si>
  <si>
    <t>2017010222</t>
  </si>
  <si>
    <t>2017010223</t>
  </si>
  <si>
    <t>2017010224</t>
  </si>
  <si>
    <t>2017010225</t>
  </si>
  <si>
    <t>2017010226</t>
  </si>
  <si>
    <t>2017010227</t>
  </si>
  <si>
    <t>2017010228</t>
  </si>
  <si>
    <t>2017010229</t>
  </si>
  <si>
    <t>2017010230</t>
  </si>
  <si>
    <t>2017010301</t>
  </si>
  <si>
    <t>2017010302</t>
  </si>
  <si>
    <t>2017010303</t>
  </si>
  <si>
    <t>2017010304</t>
  </si>
  <si>
    <t>2017010305</t>
  </si>
  <si>
    <t>2017010306</t>
  </si>
  <si>
    <t>2017010307</t>
  </si>
  <si>
    <t>2017010308</t>
  </si>
  <si>
    <t>2017010309</t>
  </si>
  <si>
    <t>2017010310</t>
  </si>
  <si>
    <t>2017010311</t>
  </si>
  <si>
    <t>2017010312</t>
  </si>
  <si>
    <t>2017010313</t>
  </si>
  <si>
    <t>2017010314</t>
  </si>
  <si>
    <t>2017010315</t>
  </si>
  <si>
    <t>2017010316</t>
  </si>
  <si>
    <t>2017010317</t>
  </si>
  <si>
    <t>2017010318</t>
  </si>
  <si>
    <t>2017010319</t>
  </si>
  <si>
    <t>2017010320</t>
  </si>
  <si>
    <t>2017010321</t>
  </si>
  <si>
    <t>2017010322</t>
  </si>
  <si>
    <t>2017010323</t>
  </si>
  <si>
    <t>2017010324</t>
  </si>
  <si>
    <t>2017010325</t>
  </si>
  <si>
    <t>2017010326</t>
  </si>
  <si>
    <t>2017010327</t>
  </si>
  <si>
    <t>2017010328</t>
  </si>
  <si>
    <t>2017010329</t>
  </si>
  <si>
    <t>2017010330</t>
  </si>
  <si>
    <t>2017010401</t>
  </si>
  <si>
    <t>2017010402</t>
  </si>
  <si>
    <t>2017010403</t>
  </si>
  <si>
    <t>2017010404</t>
  </si>
  <si>
    <t>2017010405</t>
  </si>
  <si>
    <t>2017010406</t>
  </si>
  <si>
    <t>2017010407</t>
  </si>
  <si>
    <t>2017010408</t>
  </si>
  <si>
    <t>2017010409</t>
  </si>
  <si>
    <t>2017010410</t>
  </si>
  <si>
    <t>2017010411</t>
  </si>
  <si>
    <t>2017010412</t>
  </si>
  <si>
    <t>2017010413</t>
  </si>
  <si>
    <t>2017010414</t>
  </si>
  <si>
    <t>2017010415</t>
  </si>
  <si>
    <t>2017010416</t>
  </si>
  <si>
    <t>2017010417</t>
  </si>
  <si>
    <t>2017010418</t>
  </si>
  <si>
    <t>2017010419</t>
  </si>
  <si>
    <t>2017010420</t>
  </si>
  <si>
    <t>2017010421</t>
  </si>
  <si>
    <t>2017010422</t>
  </si>
  <si>
    <t>2017010423</t>
  </si>
  <si>
    <t>2017010424</t>
  </si>
  <si>
    <t>2017010425</t>
  </si>
  <si>
    <t>2017010426</t>
  </si>
  <si>
    <t>2017010427</t>
  </si>
  <si>
    <t>2017010428</t>
  </si>
  <si>
    <t>2017010429</t>
  </si>
  <si>
    <t>2017010430</t>
  </si>
  <si>
    <t>2017010501</t>
  </si>
  <si>
    <t>2017010502</t>
  </si>
  <si>
    <t>2017010503</t>
  </si>
  <si>
    <t>2017010504</t>
  </si>
  <si>
    <t>2017010505</t>
  </si>
  <si>
    <t>2017010506</t>
  </si>
  <si>
    <t>2017010507</t>
  </si>
  <si>
    <t>2017010508</t>
  </si>
  <si>
    <t>2017010509</t>
  </si>
  <si>
    <t>2017010510</t>
  </si>
  <si>
    <t>2017010511</t>
  </si>
  <si>
    <t>公共知识成绩</t>
    <phoneticPr fontId="1" type="noConversion"/>
  </si>
  <si>
    <t>专业知识成绩</t>
    <phoneticPr fontId="1" type="noConversion"/>
  </si>
  <si>
    <t>总成绩</t>
    <phoneticPr fontId="1" type="noConversion"/>
  </si>
  <si>
    <t>备注</t>
    <phoneticPr fontId="1" type="noConversion"/>
  </si>
  <si>
    <t/>
  </si>
  <si>
    <t>缺考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</si>
</sst>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32"/>
  <sheetViews>
    <sheetView tabSelected="1" workbookViewId="0">
      <selection activeCell="D5" sqref="D5"/>
    </sheetView>
  </sheetViews>
  <sheetFormatPr defaultRowHeight="14.25"/>
  <cols>
    <col min="1" max="1" width="16.125" style="1" bestFit="1" customWidth="1"/>
    <col min="2" max="2" width="20.5" style="1" hidden="1" customWidth="1"/>
    <col min="3" max="3" width="11.625" style="1" bestFit="1" customWidth="1"/>
    <col min="4" max="5" width="13" style="1" bestFit="1" customWidth="1"/>
    <col min="6" max="6" width="7.125" style="1" bestFit="1" customWidth="1"/>
    <col min="7" max="7" width="5.25" style="1" bestFit="1" customWidth="1"/>
    <col min="8" max="16384" width="9" style="1"/>
  </cols>
  <sheetData>
    <row r="1" spans="1:7" ht="14.25" customHeight="1">
      <c r="A1" s="2" t="s">
        <v>0</v>
      </c>
      <c r="B1" s="2" t="s">
        <v>1</v>
      </c>
      <c r="C1" s="2" t="s">
        <v>2</v>
      </c>
      <c r="D1" s="2" t="s">
        <v>142</v>
      </c>
      <c r="E1" s="2" t="s">
        <v>143</v>
      </c>
      <c r="F1" s="2" t="s">
        <v>144</v>
      </c>
      <c r="G1" s="2" t="s">
        <v>145</v>
      </c>
    </row>
    <row r="2" spans="1:7" ht="14.25" customHeight="1">
      <c r="A2" s="2" t="s">
        <v>3</v>
      </c>
      <c r="B2" s="2" t="str">
        <f>"34242219920614014X"</f>
        <v>34242219920614014X</v>
      </c>
      <c r="C2" s="2" t="s">
        <v>11</v>
      </c>
      <c r="D2" s="2">
        <v>55.6</v>
      </c>
      <c r="E2" s="2">
        <v>71.599999999999994</v>
      </c>
      <c r="F2" s="2">
        <f>D2*0.5+E2*0.5</f>
        <v>63.599999999999994</v>
      </c>
      <c r="G2" s="2" t="s">
        <v>146</v>
      </c>
    </row>
    <row r="3" spans="1:7" ht="14.25" customHeight="1">
      <c r="A3" s="2" t="s">
        <v>3</v>
      </c>
      <c r="B3" s="2" t="str">
        <f>"340403199303232619"</f>
        <v>340403199303232619</v>
      </c>
      <c r="C3" s="2" t="s">
        <v>12</v>
      </c>
      <c r="D3" s="2">
        <v>0</v>
      </c>
      <c r="E3" s="2">
        <v>0</v>
      </c>
      <c r="F3" s="2">
        <f t="shared" ref="F3:F66" si="0">D3*0.5+E3*0.5</f>
        <v>0</v>
      </c>
      <c r="G3" s="2" t="s">
        <v>147</v>
      </c>
    </row>
    <row r="4" spans="1:7" ht="14.25" customHeight="1">
      <c r="A4" s="2" t="s">
        <v>3</v>
      </c>
      <c r="B4" s="2" t="str">
        <f>"340421198401063829"</f>
        <v>340421198401063829</v>
      </c>
      <c r="C4" s="2" t="s">
        <v>13</v>
      </c>
      <c r="D4" s="2">
        <v>61.4</v>
      </c>
      <c r="E4" s="2">
        <v>62.8</v>
      </c>
      <c r="F4" s="2">
        <f t="shared" si="0"/>
        <v>62.099999999999994</v>
      </c>
      <c r="G4" s="2" t="s">
        <v>146</v>
      </c>
    </row>
    <row r="5" spans="1:7" ht="14.25" customHeight="1">
      <c r="A5" s="2" t="s">
        <v>3</v>
      </c>
      <c r="B5" s="2" t="str">
        <f>"342502199311083220"</f>
        <v>342502199311083220</v>
      </c>
      <c r="C5" s="2" t="s">
        <v>14</v>
      </c>
      <c r="D5" s="2">
        <v>62</v>
      </c>
      <c r="E5" s="2">
        <v>59.5</v>
      </c>
      <c r="F5" s="2">
        <f t="shared" si="0"/>
        <v>60.75</v>
      </c>
      <c r="G5" s="2" t="s">
        <v>146</v>
      </c>
    </row>
    <row r="6" spans="1:7" ht="14.25" customHeight="1">
      <c r="A6" s="2" t="s">
        <v>3</v>
      </c>
      <c r="B6" s="2" t="str">
        <f>"34012119901101881X"</f>
        <v>34012119901101881X</v>
      </c>
      <c r="C6" s="2" t="s">
        <v>15</v>
      </c>
      <c r="D6" s="2">
        <v>68.5</v>
      </c>
      <c r="E6" s="2">
        <v>54.6</v>
      </c>
      <c r="F6" s="2">
        <f t="shared" si="0"/>
        <v>61.55</v>
      </c>
      <c r="G6" s="2" t="s">
        <v>146</v>
      </c>
    </row>
    <row r="7" spans="1:7" ht="14.25" customHeight="1">
      <c r="A7" s="2" t="s">
        <v>3</v>
      </c>
      <c r="B7" s="2" t="str">
        <f>"340402198512220023"</f>
        <v>340402198512220023</v>
      </c>
      <c r="C7" s="2" t="s">
        <v>16</v>
      </c>
      <c r="D7" s="2">
        <v>0</v>
      </c>
      <c r="E7" s="2">
        <v>0</v>
      </c>
      <c r="F7" s="2">
        <f t="shared" si="0"/>
        <v>0</v>
      </c>
      <c r="G7" s="2" t="s">
        <v>147</v>
      </c>
    </row>
    <row r="8" spans="1:7" ht="14.25" customHeight="1">
      <c r="A8" s="2" t="s">
        <v>3</v>
      </c>
      <c r="B8" s="2" t="str">
        <f>"340122199212070645"</f>
        <v>340122199212070645</v>
      </c>
      <c r="C8" s="2" t="s">
        <v>17</v>
      </c>
      <c r="D8" s="2">
        <v>72.2</v>
      </c>
      <c r="E8" s="2">
        <v>70.2</v>
      </c>
      <c r="F8" s="2">
        <f t="shared" si="0"/>
        <v>71.2</v>
      </c>
      <c r="G8" s="2" t="s">
        <v>146</v>
      </c>
    </row>
    <row r="9" spans="1:7" ht="14.25" customHeight="1">
      <c r="A9" s="2" t="s">
        <v>3</v>
      </c>
      <c r="B9" s="2" t="str">
        <f>"342401199306058563"</f>
        <v>342401199306058563</v>
      </c>
      <c r="C9" s="2" t="s">
        <v>18</v>
      </c>
      <c r="D9" s="2">
        <v>66.8</v>
      </c>
      <c r="E9" s="2">
        <v>66.8</v>
      </c>
      <c r="F9" s="2">
        <f t="shared" si="0"/>
        <v>66.8</v>
      </c>
      <c r="G9" s="2" t="s">
        <v>146</v>
      </c>
    </row>
    <row r="10" spans="1:7" ht="14.25" customHeight="1">
      <c r="A10" s="2" t="s">
        <v>3</v>
      </c>
      <c r="B10" s="2" t="str">
        <f>"342225199308180108"</f>
        <v>342225199308180108</v>
      </c>
      <c r="C10" s="2" t="s">
        <v>19</v>
      </c>
      <c r="D10" s="2">
        <v>66.599999999999994</v>
      </c>
      <c r="E10" s="2">
        <v>63.5</v>
      </c>
      <c r="F10" s="2">
        <f t="shared" si="0"/>
        <v>65.05</v>
      </c>
      <c r="G10" s="2" t="s">
        <v>146</v>
      </c>
    </row>
    <row r="11" spans="1:7" ht="14.25" customHeight="1">
      <c r="A11" s="2" t="s">
        <v>3</v>
      </c>
      <c r="B11" s="2" t="str">
        <f>"340827199306290083"</f>
        <v>340827199306290083</v>
      </c>
      <c r="C11" s="2" t="s">
        <v>20</v>
      </c>
      <c r="D11" s="2">
        <v>0</v>
      </c>
      <c r="E11" s="2">
        <v>0</v>
      </c>
      <c r="F11" s="2">
        <f t="shared" si="0"/>
        <v>0</v>
      </c>
      <c r="G11" s="2" t="s">
        <v>147</v>
      </c>
    </row>
    <row r="12" spans="1:7" ht="14.25" customHeight="1">
      <c r="A12" s="2" t="s">
        <v>3</v>
      </c>
      <c r="B12" s="2" t="str">
        <f>"340405199112231421"</f>
        <v>340405199112231421</v>
      </c>
      <c r="C12" s="2" t="s">
        <v>21</v>
      </c>
      <c r="D12" s="2">
        <v>71</v>
      </c>
      <c r="E12" s="2">
        <v>64.099999999999994</v>
      </c>
      <c r="F12" s="2">
        <f t="shared" si="0"/>
        <v>67.55</v>
      </c>
      <c r="G12" s="2" t="s">
        <v>146</v>
      </c>
    </row>
    <row r="13" spans="1:7" ht="14.25" customHeight="1">
      <c r="A13" s="2" t="s">
        <v>3</v>
      </c>
      <c r="B13" s="2" t="str">
        <f>"341225198910232040"</f>
        <v>341225198910232040</v>
      </c>
      <c r="C13" s="2" t="s">
        <v>22</v>
      </c>
      <c r="D13" s="2">
        <v>68</v>
      </c>
      <c r="E13" s="2">
        <v>70.5</v>
      </c>
      <c r="F13" s="2">
        <f t="shared" si="0"/>
        <v>69.25</v>
      </c>
      <c r="G13" s="2" t="s">
        <v>146</v>
      </c>
    </row>
    <row r="14" spans="1:7" ht="14.25" customHeight="1">
      <c r="A14" s="2" t="s">
        <v>3</v>
      </c>
      <c r="B14" s="2" t="str">
        <f>"340406199302073029"</f>
        <v>340406199302073029</v>
      </c>
      <c r="C14" s="2" t="s">
        <v>23</v>
      </c>
      <c r="D14" s="2">
        <v>64.900000000000006</v>
      </c>
      <c r="E14" s="2">
        <v>59.7</v>
      </c>
      <c r="F14" s="2">
        <f t="shared" si="0"/>
        <v>62.300000000000004</v>
      </c>
      <c r="G14" s="2" t="s">
        <v>146</v>
      </c>
    </row>
    <row r="15" spans="1:7" ht="14.25" customHeight="1">
      <c r="A15" s="2" t="s">
        <v>3</v>
      </c>
      <c r="B15" s="2" t="str">
        <f>"342401199006112660"</f>
        <v>342401199006112660</v>
      </c>
      <c r="C15" s="2" t="s">
        <v>24</v>
      </c>
      <c r="D15" s="2">
        <v>0</v>
      </c>
      <c r="E15" s="2">
        <v>0</v>
      </c>
      <c r="F15" s="2">
        <f t="shared" si="0"/>
        <v>0</v>
      </c>
      <c r="G15" s="2" t="s">
        <v>147</v>
      </c>
    </row>
    <row r="16" spans="1:7" ht="14.25" customHeight="1">
      <c r="A16" s="2" t="s">
        <v>3</v>
      </c>
      <c r="B16" s="2" t="str">
        <f>"340404199502050822"</f>
        <v>340404199502050822</v>
      </c>
      <c r="C16" s="2" t="s">
        <v>25</v>
      </c>
      <c r="D16" s="2">
        <v>68.400000000000006</v>
      </c>
      <c r="E16" s="2">
        <v>71.900000000000006</v>
      </c>
      <c r="F16" s="2">
        <f t="shared" si="0"/>
        <v>70.150000000000006</v>
      </c>
      <c r="G16" s="2" t="s">
        <v>146</v>
      </c>
    </row>
    <row r="17" spans="1:7" ht="14.25" customHeight="1">
      <c r="A17" s="2" t="s">
        <v>3</v>
      </c>
      <c r="B17" s="2" t="str">
        <f>"34040319931209262X"</f>
        <v>34040319931209262X</v>
      </c>
      <c r="C17" s="2" t="s">
        <v>26</v>
      </c>
      <c r="D17" s="2">
        <v>72.2</v>
      </c>
      <c r="E17" s="2">
        <v>59.9</v>
      </c>
      <c r="F17" s="2">
        <f t="shared" si="0"/>
        <v>66.05</v>
      </c>
      <c r="G17" s="2" t="s">
        <v>146</v>
      </c>
    </row>
    <row r="18" spans="1:7" ht="14.25" customHeight="1">
      <c r="A18" s="2" t="s">
        <v>3</v>
      </c>
      <c r="B18" s="2" t="str">
        <f>"340403198302120629"</f>
        <v>340403198302120629</v>
      </c>
      <c r="C18" s="2" t="s">
        <v>27</v>
      </c>
      <c r="D18" s="2">
        <v>74.8</v>
      </c>
      <c r="E18" s="2">
        <v>61.1</v>
      </c>
      <c r="F18" s="2">
        <f t="shared" si="0"/>
        <v>67.95</v>
      </c>
      <c r="G18" s="2" t="s">
        <v>146</v>
      </c>
    </row>
    <row r="19" spans="1:7" ht="14.25" customHeight="1">
      <c r="A19" s="2" t="s">
        <v>3</v>
      </c>
      <c r="B19" s="2" t="str">
        <f>"340403199109022626"</f>
        <v>340403199109022626</v>
      </c>
      <c r="C19" s="2" t="s">
        <v>28</v>
      </c>
      <c r="D19" s="2">
        <v>68.400000000000006</v>
      </c>
      <c r="E19" s="2">
        <v>57.5</v>
      </c>
      <c r="F19" s="2">
        <f t="shared" si="0"/>
        <v>62.95</v>
      </c>
      <c r="G19" s="2" t="s">
        <v>146</v>
      </c>
    </row>
    <row r="20" spans="1:7" ht="14.25" customHeight="1">
      <c r="A20" s="2" t="s">
        <v>3</v>
      </c>
      <c r="B20" s="2" t="str">
        <f>"340421199303300223"</f>
        <v>340421199303300223</v>
      </c>
      <c r="C20" s="2" t="s">
        <v>29</v>
      </c>
      <c r="D20" s="2">
        <v>68.2</v>
      </c>
      <c r="E20" s="2">
        <v>71.099999999999994</v>
      </c>
      <c r="F20" s="2">
        <f t="shared" si="0"/>
        <v>69.650000000000006</v>
      </c>
      <c r="G20" s="2" t="s">
        <v>146</v>
      </c>
    </row>
    <row r="21" spans="1:7" ht="14.25" customHeight="1">
      <c r="A21" s="2" t="s">
        <v>3</v>
      </c>
      <c r="B21" s="2" t="str">
        <f>"340223199306035121"</f>
        <v>340223199306035121</v>
      </c>
      <c r="C21" s="2" t="s">
        <v>30</v>
      </c>
      <c r="D21" s="2">
        <v>0</v>
      </c>
      <c r="E21" s="2">
        <v>0</v>
      </c>
      <c r="F21" s="2">
        <f t="shared" si="0"/>
        <v>0</v>
      </c>
      <c r="G21" s="2" t="s">
        <v>147</v>
      </c>
    </row>
    <row r="22" spans="1:7" ht="14.25" customHeight="1">
      <c r="A22" s="2" t="s">
        <v>3</v>
      </c>
      <c r="B22" s="2" t="str">
        <f>"342422198709278584"</f>
        <v>342422198709278584</v>
      </c>
      <c r="C22" s="2" t="s">
        <v>31</v>
      </c>
      <c r="D22" s="2">
        <v>65</v>
      </c>
      <c r="E22" s="2">
        <v>63.2</v>
      </c>
      <c r="F22" s="2">
        <f t="shared" si="0"/>
        <v>64.099999999999994</v>
      </c>
      <c r="G22" s="2" t="s">
        <v>146</v>
      </c>
    </row>
    <row r="23" spans="1:7" ht="14.25" customHeight="1">
      <c r="A23" s="2" t="s">
        <v>3</v>
      </c>
      <c r="B23" s="2" t="str">
        <f>"340404199107101028"</f>
        <v>340404199107101028</v>
      </c>
      <c r="C23" s="2" t="s">
        <v>32</v>
      </c>
      <c r="D23" s="2">
        <v>0</v>
      </c>
      <c r="E23" s="2">
        <v>0</v>
      </c>
      <c r="F23" s="2">
        <f t="shared" si="0"/>
        <v>0</v>
      </c>
      <c r="G23" s="2" t="s">
        <v>147</v>
      </c>
    </row>
    <row r="24" spans="1:7" ht="14.25" customHeight="1">
      <c r="A24" s="2" t="s">
        <v>3</v>
      </c>
      <c r="B24" s="2" t="str">
        <f>"34040319871002162X"</f>
        <v>34040319871002162X</v>
      </c>
      <c r="C24" s="2" t="s">
        <v>33</v>
      </c>
      <c r="D24" s="2">
        <v>0</v>
      </c>
      <c r="E24" s="2">
        <v>0</v>
      </c>
      <c r="F24" s="2">
        <f t="shared" si="0"/>
        <v>0</v>
      </c>
      <c r="G24" s="2" t="s">
        <v>147</v>
      </c>
    </row>
    <row r="25" spans="1:7" ht="14.25" customHeight="1">
      <c r="A25" s="2" t="s">
        <v>3</v>
      </c>
      <c r="B25" s="2" t="str">
        <f>"340881199202054340"</f>
        <v>340881199202054340</v>
      </c>
      <c r="C25" s="2" t="s">
        <v>34</v>
      </c>
      <c r="D25" s="2">
        <v>65.599999999999994</v>
      </c>
      <c r="E25" s="2">
        <v>65.599999999999994</v>
      </c>
      <c r="F25" s="2">
        <f t="shared" si="0"/>
        <v>65.599999999999994</v>
      </c>
      <c r="G25" s="2" t="s">
        <v>146</v>
      </c>
    </row>
    <row r="26" spans="1:7" ht="14.25" customHeight="1">
      <c r="A26" s="2" t="s">
        <v>3</v>
      </c>
      <c r="B26" s="2" t="str">
        <f>"340822199403172618"</f>
        <v>340822199403172618</v>
      </c>
      <c r="C26" s="2" t="s">
        <v>35</v>
      </c>
      <c r="D26" s="2">
        <v>68.599999999999994</v>
      </c>
      <c r="E26" s="2">
        <v>57.1</v>
      </c>
      <c r="F26" s="2">
        <f t="shared" si="0"/>
        <v>62.849999999999994</v>
      </c>
      <c r="G26" s="2" t="s">
        <v>146</v>
      </c>
    </row>
    <row r="27" spans="1:7" ht="14.25" customHeight="1">
      <c r="A27" s="2" t="s">
        <v>3</v>
      </c>
      <c r="B27" s="2" t="str">
        <f>"34152219931009466X"</f>
        <v>34152219931009466X</v>
      </c>
      <c r="C27" s="2" t="s">
        <v>36</v>
      </c>
      <c r="D27" s="2">
        <v>66</v>
      </c>
      <c r="E27" s="2">
        <v>56.9</v>
      </c>
      <c r="F27" s="2">
        <f t="shared" si="0"/>
        <v>61.45</v>
      </c>
      <c r="G27" s="2" t="s">
        <v>146</v>
      </c>
    </row>
    <row r="28" spans="1:7" ht="14.25" customHeight="1">
      <c r="A28" s="2" t="s">
        <v>3</v>
      </c>
      <c r="B28" s="2" t="str">
        <f>"340406199402121622"</f>
        <v>340406199402121622</v>
      </c>
      <c r="C28" s="2" t="s">
        <v>37</v>
      </c>
      <c r="D28" s="2">
        <v>71.2</v>
      </c>
      <c r="E28" s="2">
        <v>53.8</v>
      </c>
      <c r="F28" s="2">
        <f t="shared" si="0"/>
        <v>62.5</v>
      </c>
      <c r="G28" s="2" t="s">
        <v>146</v>
      </c>
    </row>
    <row r="29" spans="1:7" ht="14.25" customHeight="1">
      <c r="A29" s="2" t="s">
        <v>3</v>
      </c>
      <c r="B29" s="2" t="str">
        <f>"340403199009052625"</f>
        <v>340403199009052625</v>
      </c>
      <c r="C29" s="2" t="s">
        <v>38</v>
      </c>
      <c r="D29" s="2">
        <v>65</v>
      </c>
      <c r="E29" s="2">
        <v>68.900000000000006</v>
      </c>
      <c r="F29" s="2">
        <f t="shared" si="0"/>
        <v>66.95</v>
      </c>
      <c r="G29" s="2" t="s">
        <v>146</v>
      </c>
    </row>
    <row r="30" spans="1:7" ht="14.25" customHeight="1">
      <c r="A30" s="2" t="s">
        <v>3</v>
      </c>
      <c r="B30" s="2" t="str">
        <f>"342221199104027464"</f>
        <v>342221199104027464</v>
      </c>
      <c r="C30" s="2" t="s">
        <v>39</v>
      </c>
      <c r="D30" s="2">
        <v>67.2</v>
      </c>
      <c r="E30" s="2">
        <v>54.3</v>
      </c>
      <c r="F30" s="2">
        <f t="shared" si="0"/>
        <v>60.75</v>
      </c>
      <c r="G30" s="2" t="s">
        <v>146</v>
      </c>
    </row>
    <row r="31" spans="1:7" ht="14.25" customHeight="1">
      <c r="A31" s="2" t="s">
        <v>8</v>
      </c>
      <c r="B31" s="2" t="str">
        <f>"340403199210111842"</f>
        <v>340403199210111842</v>
      </c>
      <c r="C31" s="2" t="s">
        <v>40</v>
      </c>
      <c r="D31" s="2">
        <v>54.4</v>
      </c>
      <c r="E31" s="2">
        <v>74</v>
      </c>
      <c r="F31" s="2">
        <f t="shared" si="0"/>
        <v>64.2</v>
      </c>
      <c r="G31" s="2" t="s">
        <v>146</v>
      </c>
    </row>
    <row r="32" spans="1:7" ht="14.25" customHeight="1">
      <c r="A32" s="2" t="s">
        <v>8</v>
      </c>
      <c r="B32" s="2" t="str">
        <f>"340405199408161645"</f>
        <v>340405199408161645</v>
      </c>
      <c r="C32" s="2" t="s">
        <v>41</v>
      </c>
      <c r="D32" s="2">
        <v>0</v>
      </c>
      <c r="E32" s="2">
        <v>0</v>
      </c>
      <c r="F32" s="2">
        <f t="shared" si="0"/>
        <v>0</v>
      </c>
      <c r="G32" s="2" t="s">
        <v>147</v>
      </c>
    </row>
    <row r="33" spans="1:7" ht="14.25" customHeight="1">
      <c r="A33" s="2" t="s">
        <v>8</v>
      </c>
      <c r="B33" s="2" t="str">
        <f>"340404198905260029"</f>
        <v>340404198905260029</v>
      </c>
      <c r="C33" s="2" t="s">
        <v>42</v>
      </c>
      <c r="D33" s="2">
        <v>59</v>
      </c>
      <c r="E33" s="2">
        <v>57.9</v>
      </c>
      <c r="F33" s="2">
        <f t="shared" si="0"/>
        <v>58.45</v>
      </c>
      <c r="G33" s="2" t="s">
        <v>146</v>
      </c>
    </row>
    <row r="34" spans="1:7" ht="14.25" customHeight="1">
      <c r="A34" s="2" t="s">
        <v>8</v>
      </c>
      <c r="B34" s="2" t="str">
        <f>"340421199309201234"</f>
        <v>340421199309201234</v>
      </c>
      <c r="C34" s="2" t="s">
        <v>43</v>
      </c>
      <c r="D34" s="2">
        <v>55.2</v>
      </c>
      <c r="E34" s="2">
        <v>61.5</v>
      </c>
      <c r="F34" s="2">
        <f t="shared" si="0"/>
        <v>58.35</v>
      </c>
      <c r="G34" s="2" t="s">
        <v>146</v>
      </c>
    </row>
    <row r="35" spans="1:7" ht="14.25" customHeight="1">
      <c r="A35" s="2" t="s">
        <v>8</v>
      </c>
      <c r="B35" s="2" t="str">
        <f>"340404198810190021"</f>
        <v>340404198810190021</v>
      </c>
      <c r="C35" s="2" t="s">
        <v>44</v>
      </c>
      <c r="D35" s="2">
        <v>0</v>
      </c>
      <c r="E35" s="2">
        <v>0</v>
      </c>
      <c r="F35" s="2">
        <f t="shared" si="0"/>
        <v>0</v>
      </c>
      <c r="G35" s="2" t="s">
        <v>147</v>
      </c>
    </row>
    <row r="36" spans="1:7" ht="14.25" customHeight="1">
      <c r="A36" s="2" t="s">
        <v>8</v>
      </c>
      <c r="B36" s="2" t="str">
        <f>"340121199502121301"</f>
        <v>340121199502121301</v>
      </c>
      <c r="C36" s="2" t="s">
        <v>45</v>
      </c>
      <c r="D36" s="2">
        <v>53.4</v>
      </c>
      <c r="E36" s="2">
        <v>66.400000000000006</v>
      </c>
      <c r="F36" s="2">
        <f t="shared" si="0"/>
        <v>59.900000000000006</v>
      </c>
      <c r="G36" s="2" t="s">
        <v>146</v>
      </c>
    </row>
    <row r="37" spans="1:7" ht="14.25" customHeight="1">
      <c r="A37" s="2" t="s">
        <v>8</v>
      </c>
      <c r="B37" s="2" t="str">
        <f>"340421199105052425"</f>
        <v>340421199105052425</v>
      </c>
      <c r="C37" s="2" t="s">
        <v>46</v>
      </c>
      <c r="D37" s="2">
        <v>59.2</v>
      </c>
      <c r="E37" s="2">
        <v>67.5</v>
      </c>
      <c r="F37" s="2">
        <f t="shared" si="0"/>
        <v>63.35</v>
      </c>
      <c r="G37" s="2" t="s">
        <v>146</v>
      </c>
    </row>
    <row r="38" spans="1:7" ht="14.25" customHeight="1">
      <c r="A38" s="2" t="s">
        <v>8</v>
      </c>
      <c r="B38" s="2" t="str">
        <f>"340121199008062510"</f>
        <v>340121199008062510</v>
      </c>
      <c r="C38" s="2" t="s">
        <v>47</v>
      </c>
      <c r="D38" s="2">
        <v>56.2</v>
      </c>
      <c r="E38" s="2">
        <v>59.7</v>
      </c>
      <c r="F38" s="2">
        <f t="shared" si="0"/>
        <v>57.95</v>
      </c>
      <c r="G38" s="2" t="s">
        <v>146</v>
      </c>
    </row>
    <row r="39" spans="1:7" ht="14.25" customHeight="1">
      <c r="A39" s="2" t="s">
        <v>8</v>
      </c>
      <c r="B39" s="2" t="str">
        <f>"34042119860306001X"</f>
        <v>34042119860306001X</v>
      </c>
      <c r="C39" s="2" t="s">
        <v>48</v>
      </c>
      <c r="D39" s="2">
        <v>60</v>
      </c>
      <c r="E39" s="2">
        <v>68.400000000000006</v>
      </c>
      <c r="F39" s="2">
        <f t="shared" si="0"/>
        <v>64.2</v>
      </c>
      <c r="G39" s="2" t="s">
        <v>146</v>
      </c>
    </row>
    <row r="40" spans="1:7" ht="14.25" customHeight="1">
      <c r="A40" s="2" t="s">
        <v>4</v>
      </c>
      <c r="B40" s="2" t="str">
        <f>"340421199001014686"</f>
        <v>340421199001014686</v>
      </c>
      <c r="C40" s="2" t="s">
        <v>49</v>
      </c>
      <c r="D40" s="2">
        <v>71.400000000000006</v>
      </c>
      <c r="E40" s="2">
        <v>76.599999999999994</v>
      </c>
      <c r="F40" s="2">
        <f t="shared" si="0"/>
        <v>74</v>
      </c>
      <c r="G40" s="2" t="s">
        <v>146</v>
      </c>
    </row>
    <row r="41" spans="1:7" ht="14.25" customHeight="1">
      <c r="A41" s="2" t="s">
        <v>4</v>
      </c>
      <c r="B41" s="2" t="str">
        <f>"340404198808150848"</f>
        <v>340404198808150848</v>
      </c>
      <c r="C41" s="2" t="s">
        <v>50</v>
      </c>
      <c r="D41" s="2">
        <v>68</v>
      </c>
      <c r="E41" s="2">
        <v>76.900000000000006</v>
      </c>
      <c r="F41" s="2">
        <f t="shared" si="0"/>
        <v>72.45</v>
      </c>
      <c r="G41" s="2" t="s">
        <v>146</v>
      </c>
    </row>
    <row r="42" spans="1:7" ht="14.25" customHeight="1">
      <c r="A42" s="2" t="s">
        <v>4</v>
      </c>
      <c r="B42" s="2" t="str">
        <f>"340404198909300825"</f>
        <v>340404198909300825</v>
      </c>
      <c r="C42" s="2" t="s">
        <v>51</v>
      </c>
      <c r="D42" s="2">
        <v>78</v>
      </c>
      <c r="E42" s="2">
        <v>77.099999999999994</v>
      </c>
      <c r="F42" s="2">
        <f t="shared" si="0"/>
        <v>77.55</v>
      </c>
      <c r="G42" s="2" t="s">
        <v>146</v>
      </c>
    </row>
    <row r="43" spans="1:7" ht="14.25" customHeight="1">
      <c r="A43" s="2" t="s">
        <v>4</v>
      </c>
      <c r="B43" s="2" t="str">
        <f>"340121198806102287"</f>
        <v>340121198806102287</v>
      </c>
      <c r="C43" s="2" t="s">
        <v>52</v>
      </c>
      <c r="D43" s="2">
        <v>0</v>
      </c>
      <c r="E43" s="2">
        <v>0</v>
      </c>
      <c r="F43" s="2">
        <f t="shared" si="0"/>
        <v>0</v>
      </c>
      <c r="G43" s="2" t="s">
        <v>147</v>
      </c>
    </row>
    <row r="44" spans="1:7" ht="14.25" customHeight="1">
      <c r="A44" s="2" t="s">
        <v>4</v>
      </c>
      <c r="B44" s="2" t="str">
        <f>"421126198110056326"</f>
        <v>421126198110056326</v>
      </c>
      <c r="C44" s="2" t="s">
        <v>53</v>
      </c>
      <c r="D44" s="2">
        <v>0</v>
      </c>
      <c r="E44" s="2">
        <v>0</v>
      </c>
      <c r="F44" s="2">
        <f t="shared" si="0"/>
        <v>0</v>
      </c>
      <c r="G44" s="2" t="s">
        <v>147</v>
      </c>
    </row>
    <row r="45" spans="1:7" ht="14.25" customHeight="1">
      <c r="A45" s="2" t="s">
        <v>4</v>
      </c>
      <c r="B45" s="2" t="str">
        <f>"340403198904162228"</f>
        <v>340403198904162228</v>
      </c>
      <c r="C45" s="2" t="s">
        <v>54</v>
      </c>
      <c r="D45" s="2">
        <v>62</v>
      </c>
      <c r="E45" s="2">
        <v>68.7</v>
      </c>
      <c r="F45" s="2">
        <f t="shared" si="0"/>
        <v>65.349999999999994</v>
      </c>
      <c r="G45" s="2" t="s">
        <v>146</v>
      </c>
    </row>
    <row r="46" spans="1:7" ht="14.25" customHeight="1">
      <c r="A46" s="2" t="s">
        <v>4</v>
      </c>
      <c r="B46" s="2" t="str">
        <f>"340403199408292626"</f>
        <v>340403199408292626</v>
      </c>
      <c r="C46" s="2" t="s">
        <v>55</v>
      </c>
      <c r="D46" s="2">
        <v>59.2</v>
      </c>
      <c r="E46" s="2">
        <v>52.4</v>
      </c>
      <c r="F46" s="2">
        <f t="shared" si="0"/>
        <v>55.8</v>
      </c>
      <c r="G46" s="2" t="s">
        <v>146</v>
      </c>
    </row>
    <row r="47" spans="1:7" ht="14.25" customHeight="1">
      <c r="A47" s="2" t="s">
        <v>4</v>
      </c>
      <c r="B47" s="2" t="str">
        <f>"340404199312270429"</f>
        <v>340404199312270429</v>
      </c>
      <c r="C47" s="2" t="s">
        <v>56</v>
      </c>
      <c r="D47" s="2">
        <v>64.5</v>
      </c>
      <c r="E47" s="2">
        <v>77.099999999999994</v>
      </c>
      <c r="F47" s="2">
        <f t="shared" si="0"/>
        <v>70.8</v>
      </c>
      <c r="G47" s="2" t="s">
        <v>146</v>
      </c>
    </row>
    <row r="48" spans="1:7" ht="14.25" customHeight="1">
      <c r="A48" s="2" t="s">
        <v>4</v>
      </c>
      <c r="B48" s="2" t="str">
        <f>"340406198704122220"</f>
        <v>340406198704122220</v>
      </c>
      <c r="C48" s="2" t="s">
        <v>57</v>
      </c>
      <c r="D48" s="2">
        <v>62.6</v>
      </c>
      <c r="E48" s="2">
        <v>61.7</v>
      </c>
      <c r="F48" s="2">
        <f t="shared" si="0"/>
        <v>62.150000000000006</v>
      </c>
      <c r="G48" s="2" t="s">
        <v>146</v>
      </c>
    </row>
    <row r="49" spans="1:7" ht="14.25" customHeight="1">
      <c r="A49" s="2" t="s">
        <v>4</v>
      </c>
      <c r="B49" s="2" t="str">
        <f>"340402199308240427"</f>
        <v>340402199308240427</v>
      </c>
      <c r="C49" s="2" t="s">
        <v>58</v>
      </c>
      <c r="D49" s="2">
        <v>64.900000000000006</v>
      </c>
      <c r="E49" s="2">
        <v>59.6</v>
      </c>
      <c r="F49" s="2">
        <f t="shared" si="0"/>
        <v>62.25</v>
      </c>
      <c r="G49" s="2" t="s">
        <v>146</v>
      </c>
    </row>
    <row r="50" spans="1:7" ht="14.25" customHeight="1">
      <c r="A50" s="2" t="s">
        <v>4</v>
      </c>
      <c r="B50" s="2" t="str">
        <f>"340402199306123227"</f>
        <v>340402199306123227</v>
      </c>
      <c r="C50" s="2" t="s">
        <v>59</v>
      </c>
      <c r="D50" s="2">
        <v>70.599999999999994</v>
      </c>
      <c r="E50" s="2">
        <v>66.8</v>
      </c>
      <c r="F50" s="2">
        <f t="shared" si="0"/>
        <v>68.699999999999989</v>
      </c>
      <c r="G50" s="2" t="s">
        <v>146</v>
      </c>
    </row>
    <row r="51" spans="1:7" ht="14.25" customHeight="1">
      <c r="A51" s="2" t="s">
        <v>4</v>
      </c>
      <c r="B51" s="2" t="str">
        <f>"341225199112302387"</f>
        <v>341225199112302387</v>
      </c>
      <c r="C51" s="2" t="s">
        <v>60</v>
      </c>
      <c r="D51" s="2">
        <v>62.8</v>
      </c>
      <c r="E51" s="2">
        <v>74.400000000000006</v>
      </c>
      <c r="F51" s="2">
        <f t="shared" si="0"/>
        <v>68.599999999999994</v>
      </c>
      <c r="G51" s="2" t="s">
        <v>146</v>
      </c>
    </row>
    <row r="52" spans="1:7" ht="14.25" customHeight="1">
      <c r="A52" s="2" t="s">
        <v>4</v>
      </c>
      <c r="B52" s="2" t="str">
        <f>"340403199105020420"</f>
        <v>340403199105020420</v>
      </c>
      <c r="C52" s="2" t="s">
        <v>61</v>
      </c>
      <c r="D52" s="2">
        <v>60</v>
      </c>
      <c r="E52" s="2">
        <v>62.8</v>
      </c>
      <c r="F52" s="2">
        <f t="shared" si="0"/>
        <v>61.4</v>
      </c>
      <c r="G52" s="2" t="s">
        <v>146</v>
      </c>
    </row>
    <row r="53" spans="1:7" ht="14.25" customHeight="1">
      <c r="A53" s="2" t="s">
        <v>4</v>
      </c>
      <c r="B53" s="2" t="str">
        <f>"340403198702171660"</f>
        <v>340403198702171660</v>
      </c>
      <c r="C53" s="2" t="s">
        <v>62</v>
      </c>
      <c r="D53" s="2">
        <v>0</v>
      </c>
      <c r="E53" s="2">
        <v>0</v>
      </c>
      <c r="F53" s="2">
        <f t="shared" si="0"/>
        <v>0</v>
      </c>
      <c r="G53" s="2" t="s">
        <v>147</v>
      </c>
    </row>
    <row r="54" spans="1:7" ht="14.25" customHeight="1">
      <c r="A54" s="2" t="s">
        <v>4</v>
      </c>
      <c r="B54" s="2" t="str">
        <f>"340421198810094044"</f>
        <v>340421198810094044</v>
      </c>
      <c r="C54" s="2" t="s">
        <v>63</v>
      </c>
      <c r="D54" s="2">
        <v>80.7</v>
      </c>
      <c r="E54" s="2">
        <v>60.5</v>
      </c>
      <c r="F54" s="2">
        <f t="shared" si="0"/>
        <v>70.599999999999994</v>
      </c>
      <c r="G54" s="2" t="s">
        <v>146</v>
      </c>
    </row>
    <row r="55" spans="1:7" ht="14.25" customHeight="1">
      <c r="A55" s="2" t="s">
        <v>4</v>
      </c>
      <c r="B55" s="2" t="str">
        <f>"340403199107150042"</f>
        <v>340403199107150042</v>
      </c>
      <c r="C55" s="2" t="s">
        <v>64</v>
      </c>
      <c r="D55" s="2">
        <v>55</v>
      </c>
      <c r="E55" s="2">
        <v>79.7</v>
      </c>
      <c r="F55" s="2">
        <f t="shared" si="0"/>
        <v>67.349999999999994</v>
      </c>
      <c r="G55" s="2" t="s">
        <v>146</v>
      </c>
    </row>
    <row r="56" spans="1:7" ht="14.25" customHeight="1">
      <c r="A56" s="2" t="s">
        <v>4</v>
      </c>
      <c r="B56" s="2" t="str">
        <f>"340421199002165267"</f>
        <v>340421199002165267</v>
      </c>
      <c r="C56" s="2" t="s">
        <v>65</v>
      </c>
      <c r="D56" s="2">
        <v>64.8</v>
      </c>
      <c r="E56" s="2">
        <v>74.900000000000006</v>
      </c>
      <c r="F56" s="2">
        <f t="shared" si="0"/>
        <v>69.849999999999994</v>
      </c>
      <c r="G56" s="2" t="s">
        <v>146</v>
      </c>
    </row>
    <row r="57" spans="1:7" ht="14.25" customHeight="1">
      <c r="A57" s="2" t="s">
        <v>4</v>
      </c>
      <c r="B57" s="2" t="str">
        <f>"340403199110131643"</f>
        <v>340403199110131643</v>
      </c>
      <c r="C57" s="2" t="s">
        <v>66</v>
      </c>
      <c r="D57" s="2">
        <v>63.2</v>
      </c>
      <c r="E57" s="2">
        <v>55.9</v>
      </c>
      <c r="F57" s="2">
        <f t="shared" si="0"/>
        <v>59.55</v>
      </c>
      <c r="G57" s="2" t="s">
        <v>146</v>
      </c>
    </row>
    <row r="58" spans="1:7" ht="14.25" customHeight="1">
      <c r="A58" s="2" t="s">
        <v>4</v>
      </c>
      <c r="B58" s="2" t="str">
        <f>"341282198707200366"</f>
        <v>341282198707200366</v>
      </c>
      <c r="C58" s="2" t="s">
        <v>67</v>
      </c>
      <c r="D58" s="2">
        <v>56.7</v>
      </c>
      <c r="E58" s="2">
        <v>71.5</v>
      </c>
      <c r="F58" s="2">
        <f t="shared" si="0"/>
        <v>64.099999999999994</v>
      </c>
      <c r="G58" s="2" t="s">
        <v>146</v>
      </c>
    </row>
    <row r="59" spans="1:7" ht="14.25" customHeight="1">
      <c r="A59" s="2" t="s">
        <v>4</v>
      </c>
      <c r="B59" s="2" t="str">
        <f>"342622199307014645"</f>
        <v>342622199307014645</v>
      </c>
      <c r="C59" s="2" t="s">
        <v>68</v>
      </c>
      <c r="D59" s="2">
        <v>55.6</v>
      </c>
      <c r="E59" s="2">
        <v>75.7</v>
      </c>
      <c r="F59" s="2">
        <f t="shared" si="0"/>
        <v>65.650000000000006</v>
      </c>
      <c r="G59" s="2" t="s">
        <v>146</v>
      </c>
    </row>
    <row r="60" spans="1:7" ht="14.25" customHeight="1">
      <c r="A60" s="2" t="s">
        <v>4</v>
      </c>
      <c r="B60" s="2" t="str">
        <f>"340721198608210028"</f>
        <v>340721198608210028</v>
      </c>
      <c r="C60" s="2" t="s">
        <v>69</v>
      </c>
      <c r="D60" s="2">
        <v>71.599999999999994</v>
      </c>
      <c r="E60" s="2">
        <v>80.2</v>
      </c>
      <c r="F60" s="2">
        <f t="shared" si="0"/>
        <v>75.900000000000006</v>
      </c>
      <c r="G60" s="2" t="s">
        <v>146</v>
      </c>
    </row>
    <row r="61" spans="1:7" ht="14.25" customHeight="1">
      <c r="A61" s="2" t="s">
        <v>4</v>
      </c>
      <c r="B61" s="2" t="str">
        <f>"340403199102121226"</f>
        <v>340403199102121226</v>
      </c>
      <c r="C61" s="2" t="s">
        <v>70</v>
      </c>
      <c r="D61" s="2">
        <v>62.4</v>
      </c>
      <c r="E61" s="2">
        <v>68.599999999999994</v>
      </c>
      <c r="F61" s="2">
        <f t="shared" si="0"/>
        <v>65.5</v>
      </c>
      <c r="G61" s="2" t="s">
        <v>146</v>
      </c>
    </row>
    <row r="62" spans="1:7" ht="14.25" customHeight="1">
      <c r="A62" s="2" t="s">
        <v>4</v>
      </c>
      <c r="B62" s="2" t="str">
        <f>"340403198508301628"</f>
        <v>340403198508301628</v>
      </c>
      <c r="C62" s="2" t="s">
        <v>71</v>
      </c>
      <c r="D62" s="2">
        <v>61.2</v>
      </c>
      <c r="E62" s="2">
        <v>51.8</v>
      </c>
      <c r="F62" s="2">
        <f t="shared" si="0"/>
        <v>56.5</v>
      </c>
      <c r="G62" s="2" t="s">
        <v>146</v>
      </c>
    </row>
    <row r="63" spans="1:7" ht="14.25" customHeight="1">
      <c r="A63" s="2" t="s">
        <v>4</v>
      </c>
      <c r="B63" s="2" t="str">
        <f>"340421198801051042"</f>
        <v>340421198801051042</v>
      </c>
      <c r="C63" s="2" t="s">
        <v>72</v>
      </c>
      <c r="D63" s="2">
        <v>0</v>
      </c>
      <c r="E63" s="2">
        <v>0</v>
      </c>
      <c r="F63" s="2">
        <f t="shared" si="0"/>
        <v>0</v>
      </c>
      <c r="G63" s="2" t="s">
        <v>147</v>
      </c>
    </row>
    <row r="64" spans="1:7" ht="14.25" customHeight="1">
      <c r="A64" s="2" t="s">
        <v>4</v>
      </c>
      <c r="B64" s="2" t="str">
        <f>"340403199006072620"</f>
        <v>340403199006072620</v>
      </c>
      <c r="C64" s="2" t="s">
        <v>73</v>
      </c>
      <c r="D64" s="2">
        <v>0</v>
      </c>
      <c r="E64" s="2">
        <v>0</v>
      </c>
      <c r="F64" s="2">
        <f t="shared" si="0"/>
        <v>0</v>
      </c>
      <c r="G64" s="2" t="s">
        <v>147</v>
      </c>
    </row>
    <row r="65" spans="1:7" ht="14.25" customHeight="1">
      <c r="A65" s="2" t="s">
        <v>4</v>
      </c>
      <c r="B65" s="2" t="str">
        <f>"340121199005062806"</f>
        <v>340121199005062806</v>
      </c>
      <c r="C65" s="2" t="s">
        <v>74</v>
      </c>
      <c r="D65" s="2">
        <v>70.599999999999994</v>
      </c>
      <c r="E65" s="2">
        <v>68.099999999999994</v>
      </c>
      <c r="F65" s="2">
        <f t="shared" si="0"/>
        <v>69.349999999999994</v>
      </c>
      <c r="G65" s="2" t="s">
        <v>146</v>
      </c>
    </row>
    <row r="66" spans="1:7" ht="14.25" customHeight="1">
      <c r="A66" s="2" t="s">
        <v>4</v>
      </c>
      <c r="B66" s="2" t="str">
        <f>"340403199502082828"</f>
        <v>340403199502082828</v>
      </c>
      <c r="C66" s="2" t="s">
        <v>75</v>
      </c>
      <c r="D66" s="2">
        <v>50.8</v>
      </c>
      <c r="E66" s="2">
        <v>47.2</v>
      </c>
      <c r="F66" s="2">
        <f t="shared" si="0"/>
        <v>49</v>
      </c>
      <c r="G66" s="2" t="s">
        <v>146</v>
      </c>
    </row>
    <row r="67" spans="1:7" ht="14.25" customHeight="1">
      <c r="A67" s="2" t="s">
        <v>4</v>
      </c>
      <c r="B67" s="2" t="str">
        <f>"340404199210042222"</f>
        <v>340404199210042222</v>
      </c>
      <c r="C67" s="2" t="s">
        <v>76</v>
      </c>
      <c r="D67" s="2">
        <v>57</v>
      </c>
      <c r="E67" s="2">
        <v>68.5</v>
      </c>
      <c r="F67" s="2">
        <f t="shared" ref="F67:F130" si="1">D67*0.5+E67*0.5</f>
        <v>62.75</v>
      </c>
      <c r="G67" s="2" t="s">
        <v>146</v>
      </c>
    </row>
    <row r="68" spans="1:7" ht="14.25" customHeight="1">
      <c r="A68" s="2" t="s">
        <v>4</v>
      </c>
      <c r="B68" s="2" t="str">
        <f>"340405199010300246"</f>
        <v>340405199010300246</v>
      </c>
      <c r="C68" s="2" t="s">
        <v>77</v>
      </c>
      <c r="D68" s="2">
        <v>0</v>
      </c>
      <c r="E68" s="2">
        <v>0</v>
      </c>
      <c r="F68" s="2">
        <f t="shared" si="1"/>
        <v>0</v>
      </c>
      <c r="G68" s="2" t="s">
        <v>147</v>
      </c>
    </row>
    <row r="69" spans="1:7" ht="14.25" customHeight="1">
      <c r="A69" s="2" t="s">
        <v>4</v>
      </c>
      <c r="B69" s="2" t="str">
        <f>"340403198307021646"</f>
        <v>340403198307021646</v>
      </c>
      <c r="C69" s="2" t="s">
        <v>78</v>
      </c>
      <c r="D69" s="2">
        <v>59.2</v>
      </c>
      <c r="E69" s="2">
        <v>62.1</v>
      </c>
      <c r="F69" s="2">
        <f t="shared" si="1"/>
        <v>60.650000000000006</v>
      </c>
      <c r="G69" s="2" t="s">
        <v>146</v>
      </c>
    </row>
    <row r="70" spans="1:7" ht="14.25" customHeight="1">
      <c r="A70" s="2" t="s">
        <v>4</v>
      </c>
      <c r="B70" s="2" t="str">
        <f>"340405198903100626"</f>
        <v>340405198903100626</v>
      </c>
      <c r="C70" s="2" t="s">
        <v>79</v>
      </c>
      <c r="D70" s="2">
        <v>69.599999999999994</v>
      </c>
      <c r="E70" s="2">
        <v>63.8</v>
      </c>
      <c r="F70" s="2">
        <f t="shared" si="1"/>
        <v>66.699999999999989</v>
      </c>
      <c r="G70" s="2" t="s">
        <v>146</v>
      </c>
    </row>
    <row r="71" spans="1:7" ht="14.25" customHeight="1">
      <c r="A71" s="2" t="s">
        <v>4</v>
      </c>
      <c r="B71" s="2" t="str">
        <f>"340403198712152623"</f>
        <v>340403198712152623</v>
      </c>
      <c r="C71" s="2" t="s">
        <v>80</v>
      </c>
      <c r="D71" s="2">
        <v>53.2</v>
      </c>
      <c r="E71" s="2">
        <v>71.400000000000006</v>
      </c>
      <c r="F71" s="2">
        <f t="shared" si="1"/>
        <v>62.300000000000004</v>
      </c>
      <c r="G71" s="2" t="s">
        <v>146</v>
      </c>
    </row>
    <row r="72" spans="1:7" ht="14.25" customHeight="1">
      <c r="A72" s="2" t="s">
        <v>4</v>
      </c>
      <c r="B72" s="2" t="str">
        <f>"210504198503150528"</f>
        <v>210504198503150528</v>
      </c>
      <c r="C72" s="2" t="s">
        <v>81</v>
      </c>
      <c r="D72" s="2">
        <v>65.8</v>
      </c>
      <c r="E72" s="2">
        <v>68.2</v>
      </c>
      <c r="F72" s="2">
        <f t="shared" si="1"/>
        <v>67</v>
      </c>
      <c r="G72" s="2" t="s">
        <v>146</v>
      </c>
    </row>
    <row r="73" spans="1:7" ht="14.25" customHeight="1">
      <c r="A73" s="2" t="s">
        <v>4</v>
      </c>
      <c r="B73" s="2" t="str">
        <f>"34242219930124756X"</f>
        <v>34242219930124756X</v>
      </c>
      <c r="C73" s="2" t="s">
        <v>82</v>
      </c>
      <c r="D73" s="2">
        <v>0</v>
      </c>
      <c r="E73" s="2">
        <v>0</v>
      </c>
      <c r="F73" s="2">
        <f t="shared" si="1"/>
        <v>0</v>
      </c>
      <c r="G73" s="2" t="s">
        <v>147</v>
      </c>
    </row>
    <row r="74" spans="1:7" ht="14.25" customHeight="1">
      <c r="A74" s="2" t="s">
        <v>4</v>
      </c>
      <c r="B74" s="2" t="str">
        <f>"341322198810023627"</f>
        <v>341322198810023627</v>
      </c>
      <c r="C74" s="2" t="s">
        <v>83</v>
      </c>
      <c r="D74" s="2">
        <v>58.2</v>
      </c>
      <c r="E74" s="2">
        <v>68.099999999999994</v>
      </c>
      <c r="F74" s="2">
        <f t="shared" si="1"/>
        <v>63.15</v>
      </c>
      <c r="G74" s="2" t="s">
        <v>146</v>
      </c>
    </row>
    <row r="75" spans="1:7" ht="14.25" customHeight="1">
      <c r="A75" s="2" t="s">
        <v>4</v>
      </c>
      <c r="B75" s="2" t="str">
        <f>"340406198903073628"</f>
        <v>340406198903073628</v>
      </c>
      <c r="C75" s="2" t="s">
        <v>84</v>
      </c>
      <c r="D75" s="2">
        <v>0</v>
      </c>
      <c r="E75" s="2">
        <v>0</v>
      </c>
      <c r="F75" s="2">
        <f t="shared" si="1"/>
        <v>0</v>
      </c>
      <c r="G75" s="2" t="s">
        <v>147</v>
      </c>
    </row>
    <row r="76" spans="1:7" ht="14.25" customHeight="1">
      <c r="A76" s="2" t="s">
        <v>4</v>
      </c>
      <c r="B76" s="2" t="str">
        <f>"340402199010310023"</f>
        <v>340402199010310023</v>
      </c>
      <c r="C76" s="2" t="s">
        <v>85</v>
      </c>
      <c r="D76" s="2">
        <v>64.8</v>
      </c>
      <c r="E76" s="2">
        <v>62</v>
      </c>
      <c r="F76" s="2">
        <f t="shared" si="1"/>
        <v>63.4</v>
      </c>
      <c r="G76" s="2" t="s">
        <v>146</v>
      </c>
    </row>
    <row r="77" spans="1:7" ht="14.25" customHeight="1">
      <c r="A77" s="2" t="s">
        <v>5</v>
      </c>
      <c r="B77" s="2" t="str">
        <f>"340403199210201629"</f>
        <v>340403199210201629</v>
      </c>
      <c r="C77" s="2" t="s">
        <v>86</v>
      </c>
      <c r="D77" s="2">
        <v>49.4</v>
      </c>
      <c r="E77" s="2">
        <v>51.6</v>
      </c>
      <c r="F77" s="2">
        <f t="shared" si="1"/>
        <v>50.5</v>
      </c>
      <c r="G77" s="2" t="s">
        <v>146</v>
      </c>
    </row>
    <row r="78" spans="1:7" ht="14.25" customHeight="1">
      <c r="A78" s="2" t="s">
        <v>5</v>
      </c>
      <c r="B78" s="2" t="str">
        <f>"34040319900417122X"</f>
        <v>34040319900417122X</v>
      </c>
      <c r="C78" s="2" t="s">
        <v>87</v>
      </c>
      <c r="D78" s="2">
        <v>59.2</v>
      </c>
      <c r="E78" s="2">
        <v>79.599999999999994</v>
      </c>
      <c r="F78" s="2">
        <f t="shared" si="1"/>
        <v>69.400000000000006</v>
      </c>
      <c r="G78" s="2" t="s">
        <v>146</v>
      </c>
    </row>
    <row r="79" spans="1:7" ht="14.25" customHeight="1">
      <c r="A79" s="2" t="s">
        <v>5</v>
      </c>
      <c r="B79" s="2" t="str">
        <f>"340402199405020020"</f>
        <v>340402199405020020</v>
      </c>
      <c r="C79" s="2" t="s">
        <v>88</v>
      </c>
      <c r="D79" s="2">
        <v>61.8</v>
      </c>
      <c r="E79" s="2">
        <v>54.8</v>
      </c>
      <c r="F79" s="2">
        <f t="shared" si="1"/>
        <v>58.3</v>
      </c>
      <c r="G79" s="2" t="s">
        <v>146</v>
      </c>
    </row>
    <row r="80" spans="1:7" ht="14.25" customHeight="1">
      <c r="A80" s="2" t="s">
        <v>5</v>
      </c>
      <c r="B80" s="2" t="str">
        <f>"340403198908142662"</f>
        <v>340403198908142662</v>
      </c>
      <c r="C80" s="2" t="s">
        <v>89</v>
      </c>
      <c r="D80" s="2">
        <v>0</v>
      </c>
      <c r="E80" s="2">
        <v>0</v>
      </c>
      <c r="F80" s="2">
        <f t="shared" si="1"/>
        <v>0</v>
      </c>
      <c r="G80" s="2" t="s">
        <v>147</v>
      </c>
    </row>
    <row r="81" spans="1:7" ht="14.25" customHeight="1">
      <c r="A81" s="2" t="s">
        <v>5</v>
      </c>
      <c r="B81" s="2" t="str">
        <f>"340404199501170814"</f>
        <v>340404199501170814</v>
      </c>
      <c r="C81" s="2" t="s">
        <v>90</v>
      </c>
      <c r="D81" s="2">
        <v>61.4</v>
      </c>
      <c r="E81" s="2">
        <v>66</v>
      </c>
      <c r="F81" s="2">
        <f t="shared" si="1"/>
        <v>63.7</v>
      </c>
      <c r="G81" s="2" t="s">
        <v>146</v>
      </c>
    </row>
    <row r="82" spans="1:7" ht="14.25" customHeight="1">
      <c r="A82" s="2" t="s">
        <v>5</v>
      </c>
      <c r="B82" s="2" t="str">
        <f>"340404199203110426"</f>
        <v>340404199203110426</v>
      </c>
      <c r="C82" s="2" t="s">
        <v>91</v>
      </c>
      <c r="D82" s="2">
        <v>58</v>
      </c>
      <c r="E82" s="2">
        <v>73.3</v>
      </c>
      <c r="F82" s="2">
        <f t="shared" si="1"/>
        <v>65.650000000000006</v>
      </c>
      <c r="G82" s="2" t="s">
        <v>146</v>
      </c>
    </row>
    <row r="83" spans="1:7" ht="14.25" customHeight="1">
      <c r="A83" s="2" t="s">
        <v>5</v>
      </c>
      <c r="B83" s="2" t="str">
        <f>"340406199305040046"</f>
        <v>340406199305040046</v>
      </c>
      <c r="C83" s="2" t="s">
        <v>92</v>
      </c>
      <c r="D83" s="2">
        <v>0</v>
      </c>
      <c r="E83" s="2">
        <v>0</v>
      </c>
      <c r="F83" s="2">
        <f t="shared" si="1"/>
        <v>0</v>
      </c>
      <c r="G83" s="2" t="s">
        <v>147</v>
      </c>
    </row>
    <row r="84" spans="1:7" ht="14.25" customHeight="1">
      <c r="A84" s="2" t="s">
        <v>5</v>
      </c>
      <c r="B84" s="2" t="str">
        <f>"340421199309130624"</f>
        <v>340421199309130624</v>
      </c>
      <c r="C84" s="2" t="s">
        <v>93</v>
      </c>
      <c r="D84" s="2">
        <v>58.2</v>
      </c>
      <c r="E84" s="2">
        <v>58.9</v>
      </c>
      <c r="F84" s="2">
        <f t="shared" si="1"/>
        <v>58.55</v>
      </c>
      <c r="G84" s="2" t="s">
        <v>146</v>
      </c>
    </row>
    <row r="85" spans="1:7" ht="14.25" customHeight="1">
      <c r="A85" s="2" t="s">
        <v>5</v>
      </c>
      <c r="B85" s="2" t="str">
        <f>"340406198701212829"</f>
        <v>340406198701212829</v>
      </c>
      <c r="C85" s="2" t="s">
        <v>94</v>
      </c>
      <c r="D85" s="2">
        <v>51.2</v>
      </c>
      <c r="E85" s="2">
        <v>44.6</v>
      </c>
      <c r="F85" s="2">
        <f t="shared" si="1"/>
        <v>47.900000000000006</v>
      </c>
      <c r="G85" s="2" t="s">
        <v>146</v>
      </c>
    </row>
    <row r="86" spans="1:7" ht="14.25" customHeight="1">
      <c r="A86" s="2" t="s">
        <v>5</v>
      </c>
      <c r="B86" s="2" t="str">
        <f>"340405199303101021"</f>
        <v>340405199303101021</v>
      </c>
      <c r="C86" s="2" t="s">
        <v>95</v>
      </c>
      <c r="D86" s="2">
        <v>0</v>
      </c>
      <c r="E86" s="2">
        <v>0</v>
      </c>
      <c r="F86" s="2">
        <f t="shared" si="1"/>
        <v>0</v>
      </c>
      <c r="G86" s="2" t="s">
        <v>147</v>
      </c>
    </row>
    <row r="87" spans="1:7" ht="14.25" customHeight="1">
      <c r="A87" s="2" t="s">
        <v>5</v>
      </c>
      <c r="B87" s="2" t="str">
        <f>"340403199203190458"</f>
        <v>340403199203190458</v>
      </c>
      <c r="C87" s="2" t="s">
        <v>96</v>
      </c>
      <c r="D87" s="2">
        <v>62.4</v>
      </c>
      <c r="E87" s="2">
        <v>74.8</v>
      </c>
      <c r="F87" s="2">
        <f t="shared" si="1"/>
        <v>68.599999999999994</v>
      </c>
      <c r="G87" s="2" t="s">
        <v>146</v>
      </c>
    </row>
    <row r="88" spans="1:7" ht="14.25" customHeight="1">
      <c r="A88" s="2" t="s">
        <v>5</v>
      </c>
      <c r="B88" s="2" t="str">
        <f>"340404199407280021"</f>
        <v>340404199407280021</v>
      </c>
      <c r="C88" s="2" t="s">
        <v>97</v>
      </c>
      <c r="D88" s="2">
        <v>56.2</v>
      </c>
      <c r="E88" s="2">
        <v>38</v>
      </c>
      <c r="F88" s="2">
        <f t="shared" si="1"/>
        <v>47.1</v>
      </c>
      <c r="G88" s="2" t="s">
        <v>146</v>
      </c>
    </row>
    <row r="89" spans="1:7" ht="14.25" customHeight="1">
      <c r="A89" s="2" t="s">
        <v>5</v>
      </c>
      <c r="B89" s="2" t="str">
        <f>"340403199212182636"</f>
        <v>340403199212182636</v>
      </c>
      <c r="C89" s="2" t="s">
        <v>98</v>
      </c>
      <c r="D89" s="2">
        <v>52.2</v>
      </c>
      <c r="E89" s="2">
        <v>51.7</v>
      </c>
      <c r="F89" s="2">
        <f t="shared" si="1"/>
        <v>51.95</v>
      </c>
      <c r="G89" s="2" t="s">
        <v>146</v>
      </c>
    </row>
    <row r="90" spans="1:7" ht="14.25" customHeight="1">
      <c r="A90" s="2" t="s">
        <v>5</v>
      </c>
      <c r="B90" s="2" t="str">
        <f>"34040519920922042X"</f>
        <v>34040519920922042X</v>
      </c>
      <c r="C90" s="2" t="s">
        <v>99</v>
      </c>
      <c r="D90" s="2">
        <v>52</v>
      </c>
      <c r="E90" s="2">
        <v>56.9</v>
      </c>
      <c r="F90" s="2">
        <f t="shared" si="1"/>
        <v>54.45</v>
      </c>
      <c r="G90" s="2" t="s">
        <v>146</v>
      </c>
    </row>
    <row r="91" spans="1:7" ht="14.25" customHeight="1">
      <c r="A91" s="2" t="s">
        <v>5</v>
      </c>
      <c r="B91" s="2" t="str">
        <f>"342422199008030142"</f>
        <v>342422199008030142</v>
      </c>
      <c r="C91" s="2" t="s">
        <v>100</v>
      </c>
      <c r="D91" s="2">
        <v>54</v>
      </c>
      <c r="E91" s="2">
        <v>47.6</v>
      </c>
      <c r="F91" s="2">
        <f t="shared" si="1"/>
        <v>50.8</v>
      </c>
      <c r="G91" s="2" t="s">
        <v>146</v>
      </c>
    </row>
    <row r="92" spans="1:7" ht="14.25" customHeight="1">
      <c r="A92" s="2" t="s">
        <v>5</v>
      </c>
      <c r="B92" s="2" t="str">
        <f>"340103198707222029"</f>
        <v>340103198707222029</v>
      </c>
      <c r="C92" s="2" t="s">
        <v>101</v>
      </c>
      <c r="D92" s="2">
        <v>46.2</v>
      </c>
      <c r="E92" s="2">
        <v>40.5</v>
      </c>
      <c r="F92" s="2">
        <f t="shared" si="1"/>
        <v>43.35</v>
      </c>
      <c r="G92" s="2" t="s">
        <v>146</v>
      </c>
    </row>
    <row r="93" spans="1:7" ht="14.25" customHeight="1">
      <c r="A93" s="2" t="s">
        <v>5</v>
      </c>
      <c r="B93" s="2" t="str">
        <f>"340403199001171224"</f>
        <v>340403199001171224</v>
      </c>
      <c r="C93" s="2" t="s">
        <v>102</v>
      </c>
      <c r="D93" s="2">
        <v>58.4</v>
      </c>
      <c r="E93" s="2">
        <v>43.4</v>
      </c>
      <c r="F93" s="2">
        <f t="shared" si="1"/>
        <v>50.9</v>
      </c>
      <c r="G93" s="2" t="s">
        <v>146</v>
      </c>
    </row>
    <row r="94" spans="1:7" ht="14.25" customHeight="1">
      <c r="A94" s="2" t="s">
        <v>6</v>
      </c>
      <c r="B94" s="2" t="str">
        <f>"340403199206181223"</f>
        <v>340403199206181223</v>
      </c>
      <c r="C94" s="2" t="s">
        <v>103</v>
      </c>
      <c r="D94" s="2">
        <v>65</v>
      </c>
      <c r="E94" s="2">
        <v>70.5</v>
      </c>
      <c r="F94" s="2">
        <f t="shared" si="1"/>
        <v>67.75</v>
      </c>
      <c r="G94" s="2" t="s">
        <v>146</v>
      </c>
    </row>
    <row r="95" spans="1:7" ht="14.25" customHeight="1">
      <c r="A95" s="2" t="s">
        <v>6</v>
      </c>
      <c r="B95" s="2" t="str">
        <f>"340403199112082689"</f>
        <v>340403199112082689</v>
      </c>
      <c r="C95" s="2" t="s">
        <v>104</v>
      </c>
      <c r="D95" s="2">
        <v>63.6</v>
      </c>
      <c r="E95" s="2">
        <v>63.4</v>
      </c>
      <c r="F95" s="2">
        <f t="shared" si="1"/>
        <v>63.5</v>
      </c>
      <c r="G95" s="2" t="s">
        <v>146</v>
      </c>
    </row>
    <row r="96" spans="1:7" ht="14.25" customHeight="1">
      <c r="A96" s="2" t="s">
        <v>6</v>
      </c>
      <c r="B96" s="2" t="str">
        <f>"340405199505280427"</f>
        <v>340405199505280427</v>
      </c>
      <c r="C96" s="2" t="s">
        <v>105</v>
      </c>
      <c r="D96" s="2">
        <v>64</v>
      </c>
      <c r="E96" s="2">
        <v>60.6</v>
      </c>
      <c r="F96" s="2">
        <f t="shared" si="1"/>
        <v>62.3</v>
      </c>
      <c r="G96" s="2" t="s">
        <v>146</v>
      </c>
    </row>
    <row r="97" spans="1:7" ht="14.25" customHeight="1">
      <c r="A97" s="2" t="s">
        <v>6</v>
      </c>
      <c r="B97" s="2" t="str">
        <f>"340403199112082662"</f>
        <v>340403199112082662</v>
      </c>
      <c r="C97" s="2" t="s">
        <v>106</v>
      </c>
      <c r="D97" s="2">
        <v>69</v>
      </c>
      <c r="E97" s="2">
        <v>64.3</v>
      </c>
      <c r="F97" s="2">
        <f t="shared" si="1"/>
        <v>66.650000000000006</v>
      </c>
      <c r="G97" s="2" t="s">
        <v>146</v>
      </c>
    </row>
    <row r="98" spans="1:7" ht="14.25" customHeight="1">
      <c r="A98" s="2" t="s">
        <v>6</v>
      </c>
      <c r="B98" s="2" t="str">
        <f>"340403199403030811"</f>
        <v>340403199403030811</v>
      </c>
      <c r="C98" s="2" t="s">
        <v>107</v>
      </c>
      <c r="D98" s="2">
        <v>53</v>
      </c>
      <c r="E98" s="2">
        <v>57.1</v>
      </c>
      <c r="F98" s="2">
        <f t="shared" si="1"/>
        <v>55.05</v>
      </c>
      <c r="G98" s="2" t="s">
        <v>146</v>
      </c>
    </row>
    <row r="99" spans="1:7" ht="14.25" customHeight="1">
      <c r="A99" s="2" t="s">
        <v>6</v>
      </c>
      <c r="B99" s="2" t="str">
        <f>"34040319950122162X"</f>
        <v>34040319950122162X</v>
      </c>
      <c r="C99" s="2" t="s">
        <v>108</v>
      </c>
      <c r="D99" s="2">
        <v>54.6</v>
      </c>
      <c r="E99" s="2">
        <v>50.4</v>
      </c>
      <c r="F99" s="2">
        <f t="shared" si="1"/>
        <v>52.5</v>
      </c>
      <c r="G99" s="2" t="s">
        <v>146</v>
      </c>
    </row>
    <row r="100" spans="1:7" ht="14.25" customHeight="1">
      <c r="A100" s="2" t="s">
        <v>6</v>
      </c>
      <c r="B100" s="2" t="str">
        <f>"341125199203103548"</f>
        <v>341125199203103548</v>
      </c>
      <c r="C100" s="2" t="s">
        <v>109</v>
      </c>
      <c r="D100" s="2">
        <v>61.2</v>
      </c>
      <c r="E100" s="2">
        <v>46</v>
      </c>
      <c r="F100" s="2">
        <f t="shared" si="1"/>
        <v>53.6</v>
      </c>
      <c r="G100" s="2" t="s">
        <v>146</v>
      </c>
    </row>
    <row r="101" spans="1:7" ht="14.25" customHeight="1">
      <c r="A101" s="2" t="s">
        <v>6</v>
      </c>
      <c r="B101" s="2" t="str">
        <f>"340405198511040628"</f>
        <v>340405198511040628</v>
      </c>
      <c r="C101" s="2" t="s">
        <v>110</v>
      </c>
      <c r="D101" s="2">
        <v>59.6</v>
      </c>
      <c r="E101" s="2">
        <v>46.4</v>
      </c>
      <c r="F101" s="2">
        <f t="shared" si="1"/>
        <v>53</v>
      </c>
      <c r="G101" s="2" t="s">
        <v>146</v>
      </c>
    </row>
    <row r="102" spans="1:7" ht="14.25" customHeight="1">
      <c r="A102" s="2" t="s">
        <v>6</v>
      </c>
      <c r="B102" s="2" t="str">
        <f>"340402198903220223"</f>
        <v>340402198903220223</v>
      </c>
      <c r="C102" s="2" t="s">
        <v>111</v>
      </c>
      <c r="D102" s="2">
        <v>0</v>
      </c>
      <c r="E102" s="2">
        <v>0</v>
      </c>
      <c r="F102" s="2">
        <f t="shared" si="1"/>
        <v>0</v>
      </c>
      <c r="G102" s="2" t="s">
        <v>147</v>
      </c>
    </row>
    <row r="103" spans="1:7" ht="14.25" customHeight="1">
      <c r="A103" s="2" t="s">
        <v>6</v>
      </c>
      <c r="B103" s="2" t="str">
        <f>"341125198710124605"</f>
        <v>341125198710124605</v>
      </c>
      <c r="C103" s="2" t="s">
        <v>112</v>
      </c>
      <c r="D103" s="2">
        <v>0</v>
      </c>
      <c r="E103" s="2">
        <v>0</v>
      </c>
      <c r="F103" s="2">
        <f t="shared" si="1"/>
        <v>0</v>
      </c>
      <c r="G103" s="2" t="s">
        <v>147</v>
      </c>
    </row>
    <row r="104" spans="1:7" ht="14.25" customHeight="1">
      <c r="A104" s="2" t="s">
        <v>6</v>
      </c>
      <c r="B104" s="2" t="str">
        <f>"340402199501010041"</f>
        <v>340402199501010041</v>
      </c>
      <c r="C104" s="2" t="s">
        <v>113</v>
      </c>
      <c r="D104" s="2">
        <v>0</v>
      </c>
      <c r="E104" s="2">
        <v>0</v>
      </c>
      <c r="F104" s="2">
        <f t="shared" si="1"/>
        <v>0</v>
      </c>
      <c r="G104" s="2" t="s">
        <v>147</v>
      </c>
    </row>
    <row r="105" spans="1:7" ht="14.25" customHeight="1">
      <c r="A105" s="2" t="s">
        <v>6</v>
      </c>
      <c r="B105" s="2" t="str">
        <f>"340402198910130621"</f>
        <v>340402198910130621</v>
      </c>
      <c r="C105" s="2" t="s">
        <v>114</v>
      </c>
      <c r="D105" s="2">
        <v>56.6</v>
      </c>
      <c r="E105" s="2">
        <v>78.5</v>
      </c>
      <c r="F105" s="2">
        <f t="shared" si="1"/>
        <v>67.55</v>
      </c>
      <c r="G105" s="2" t="s">
        <v>146</v>
      </c>
    </row>
    <row r="106" spans="1:7" ht="14.25" customHeight="1">
      <c r="A106" s="2" t="s">
        <v>6</v>
      </c>
      <c r="B106" s="2" t="str">
        <f>"340405199011090025"</f>
        <v>340405199011090025</v>
      </c>
      <c r="C106" s="2" t="s">
        <v>115</v>
      </c>
      <c r="D106" s="2">
        <v>49.8</v>
      </c>
      <c r="E106" s="2">
        <v>54.6</v>
      </c>
      <c r="F106" s="2">
        <f t="shared" si="1"/>
        <v>52.2</v>
      </c>
      <c r="G106" s="2" t="s">
        <v>146</v>
      </c>
    </row>
    <row r="107" spans="1:7" ht="14.25" customHeight="1">
      <c r="A107" s="2" t="s">
        <v>6</v>
      </c>
      <c r="B107" s="2" t="str">
        <f>"340403199006070828"</f>
        <v>340403199006070828</v>
      </c>
      <c r="C107" s="2" t="s">
        <v>116</v>
      </c>
      <c r="D107" s="2">
        <v>61</v>
      </c>
      <c r="E107" s="2">
        <v>53</v>
      </c>
      <c r="F107" s="2">
        <f t="shared" si="1"/>
        <v>57</v>
      </c>
      <c r="G107" s="2" t="s">
        <v>146</v>
      </c>
    </row>
    <row r="108" spans="1:7" ht="14.25" customHeight="1">
      <c r="A108" s="2" t="s">
        <v>6</v>
      </c>
      <c r="B108" s="2" t="str">
        <f>"340406199403100049"</f>
        <v>340406199403100049</v>
      </c>
      <c r="C108" s="2" t="s">
        <v>117</v>
      </c>
      <c r="D108" s="2">
        <v>49.6</v>
      </c>
      <c r="E108" s="2">
        <v>57.8</v>
      </c>
      <c r="F108" s="2">
        <f t="shared" si="1"/>
        <v>53.7</v>
      </c>
      <c r="G108" s="2" t="s">
        <v>146</v>
      </c>
    </row>
    <row r="109" spans="1:7" ht="14.25" customHeight="1">
      <c r="A109" s="2" t="s">
        <v>6</v>
      </c>
      <c r="B109" s="2" t="str">
        <f>"340406199110050105"</f>
        <v>340406199110050105</v>
      </c>
      <c r="C109" s="2" t="s">
        <v>118</v>
      </c>
      <c r="D109" s="2">
        <v>57</v>
      </c>
      <c r="E109" s="2">
        <v>51.4</v>
      </c>
      <c r="F109" s="2">
        <f t="shared" si="1"/>
        <v>54.2</v>
      </c>
      <c r="G109" s="2" t="s">
        <v>146</v>
      </c>
    </row>
    <row r="110" spans="1:7" ht="14.25" customHeight="1">
      <c r="A110" s="2" t="s">
        <v>6</v>
      </c>
      <c r="B110" s="2" t="str">
        <f>"340403199407072840"</f>
        <v>340403199407072840</v>
      </c>
      <c r="C110" s="2" t="s">
        <v>119</v>
      </c>
      <c r="D110" s="2">
        <v>0</v>
      </c>
      <c r="E110" s="2">
        <v>0</v>
      </c>
      <c r="F110" s="2">
        <f t="shared" si="1"/>
        <v>0</v>
      </c>
      <c r="G110" s="2" t="s">
        <v>147</v>
      </c>
    </row>
    <row r="111" spans="1:7" ht="14.25" customHeight="1">
      <c r="A111" s="2" t="s">
        <v>6</v>
      </c>
      <c r="B111" s="2" t="str">
        <f>"340421198901130020"</f>
        <v>340421198901130020</v>
      </c>
      <c r="C111" s="2" t="s">
        <v>120</v>
      </c>
      <c r="D111" s="2">
        <v>0</v>
      </c>
      <c r="E111" s="2">
        <v>0</v>
      </c>
      <c r="F111" s="2">
        <f t="shared" si="1"/>
        <v>0</v>
      </c>
      <c r="G111" s="2" t="s">
        <v>147</v>
      </c>
    </row>
    <row r="112" spans="1:7" ht="14.25" customHeight="1">
      <c r="A112" s="2" t="s">
        <v>6</v>
      </c>
      <c r="B112" s="2" t="str">
        <f>"340403198901062635"</f>
        <v>340403198901062635</v>
      </c>
      <c r="C112" s="2" t="s">
        <v>121</v>
      </c>
      <c r="D112" s="2">
        <v>59.6</v>
      </c>
      <c r="E112" s="2">
        <v>58</v>
      </c>
      <c r="F112" s="2">
        <f t="shared" si="1"/>
        <v>58.8</v>
      </c>
      <c r="G112" s="2" t="s">
        <v>146</v>
      </c>
    </row>
    <row r="113" spans="1:7" ht="14.25" customHeight="1">
      <c r="A113" s="2" t="s">
        <v>6</v>
      </c>
      <c r="B113" s="2" t="str">
        <f>"340403199108271225"</f>
        <v>340403199108271225</v>
      </c>
      <c r="C113" s="2" t="s">
        <v>122</v>
      </c>
      <c r="D113" s="2">
        <v>0</v>
      </c>
      <c r="E113" s="2">
        <v>0</v>
      </c>
      <c r="F113" s="2">
        <f t="shared" si="1"/>
        <v>0</v>
      </c>
      <c r="G113" s="2" t="s">
        <v>147</v>
      </c>
    </row>
    <row r="114" spans="1:7" ht="14.25" customHeight="1">
      <c r="A114" s="2" t="s">
        <v>6</v>
      </c>
      <c r="B114" s="2" t="str">
        <f>"340403199007010843"</f>
        <v>340403199007010843</v>
      </c>
      <c r="C114" s="2" t="s">
        <v>123</v>
      </c>
      <c r="D114" s="2">
        <v>0</v>
      </c>
      <c r="E114" s="2">
        <v>0</v>
      </c>
      <c r="F114" s="2">
        <f t="shared" si="1"/>
        <v>0</v>
      </c>
      <c r="G114" s="2" t="s">
        <v>147</v>
      </c>
    </row>
    <row r="115" spans="1:7" ht="14.25" customHeight="1">
      <c r="A115" s="2" t="s">
        <v>6</v>
      </c>
      <c r="B115" s="2" t="str">
        <f>"340403199204072824"</f>
        <v>340403199204072824</v>
      </c>
      <c r="C115" s="2" t="s">
        <v>124</v>
      </c>
      <c r="D115" s="2">
        <v>0</v>
      </c>
      <c r="E115" s="2">
        <v>0</v>
      </c>
      <c r="F115" s="2">
        <f t="shared" si="1"/>
        <v>0</v>
      </c>
      <c r="G115" s="2" t="s">
        <v>147</v>
      </c>
    </row>
    <row r="116" spans="1:7" ht="14.25" customHeight="1">
      <c r="A116" s="2" t="s">
        <v>6</v>
      </c>
      <c r="B116" s="2" t="str">
        <f>"340403198911290025"</f>
        <v>340403198911290025</v>
      </c>
      <c r="C116" s="2" t="s">
        <v>125</v>
      </c>
      <c r="D116" s="2">
        <v>55.4</v>
      </c>
      <c r="E116" s="2">
        <v>54.4</v>
      </c>
      <c r="F116" s="2">
        <f t="shared" si="1"/>
        <v>54.9</v>
      </c>
      <c r="G116" s="2" t="s">
        <v>146</v>
      </c>
    </row>
    <row r="117" spans="1:7" ht="14.25" customHeight="1">
      <c r="A117" s="2" t="s">
        <v>6</v>
      </c>
      <c r="B117" s="2" t="str">
        <f>"340403199106200423"</f>
        <v>340403199106200423</v>
      </c>
      <c r="C117" s="2" t="s">
        <v>126</v>
      </c>
      <c r="D117" s="2">
        <v>57.6</v>
      </c>
      <c r="E117" s="2">
        <v>62.5</v>
      </c>
      <c r="F117" s="2">
        <f t="shared" si="1"/>
        <v>60.05</v>
      </c>
      <c r="G117" s="2" t="s">
        <v>146</v>
      </c>
    </row>
    <row r="118" spans="1:7" ht="14.25" customHeight="1">
      <c r="A118" s="2" t="s">
        <v>6</v>
      </c>
      <c r="B118" s="2" t="str">
        <f>"340405199402250647"</f>
        <v>340405199402250647</v>
      </c>
      <c r="C118" s="2" t="s">
        <v>127</v>
      </c>
      <c r="D118" s="2">
        <v>0</v>
      </c>
      <c r="E118" s="2">
        <v>0</v>
      </c>
      <c r="F118" s="2">
        <f t="shared" si="1"/>
        <v>0</v>
      </c>
      <c r="G118" s="2" t="s">
        <v>147</v>
      </c>
    </row>
    <row r="119" spans="1:7" ht="14.25" customHeight="1">
      <c r="A119" s="2" t="s">
        <v>6</v>
      </c>
      <c r="B119" s="2" t="str">
        <f>"340403199310212448"</f>
        <v>340403199310212448</v>
      </c>
      <c r="C119" s="2" t="s">
        <v>128</v>
      </c>
      <c r="D119" s="2">
        <v>63.6</v>
      </c>
      <c r="E119" s="2">
        <v>66.5</v>
      </c>
      <c r="F119" s="2">
        <f t="shared" si="1"/>
        <v>65.05</v>
      </c>
      <c r="G119" s="2" t="s">
        <v>146</v>
      </c>
    </row>
    <row r="120" spans="1:7" ht="14.25" customHeight="1">
      <c r="A120" s="2" t="s">
        <v>6</v>
      </c>
      <c r="B120" s="2" t="str">
        <f>"342422199401250360"</f>
        <v>342422199401250360</v>
      </c>
      <c r="C120" s="2" t="s">
        <v>129</v>
      </c>
      <c r="D120" s="2">
        <v>0</v>
      </c>
      <c r="E120" s="2">
        <v>0</v>
      </c>
      <c r="F120" s="2">
        <f t="shared" si="1"/>
        <v>0</v>
      </c>
      <c r="G120" s="2" t="s">
        <v>147</v>
      </c>
    </row>
    <row r="121" spans="1:7" ht="14.25" customHeight="1">
      <c r="A121" s="2" t="s">
        <v>6</v>
      </c>
      <c r="B121" s="2" t="str">
        <f>"340403198901100822"</f>
        <v>340403198901100822</v>
      </c>
      <c r="C121" s="2" t="s">
        <v>130</v>
      </c>
      <c r="D121" s="2">
        <v>39</v>
      </c>
      <c r="E121" s="2">
        <v>37</v>
      </c>
      <c r="F121" s="2">
        <f t="shared" si="1"/>
        <v>38</v>
      </c>
      <c r="G121" s="2" t="s">
        <v>146</v>
      </c>
    </row>
    <row r="122" spans="1:7" ht="14.25" customHeight="1">
      <c r="A122" s="2" t="s">
        <v>6</v>
      </c>
      <c r="B122" s="2" t="str">
        <f>"340421199007103866"</f>
        <v>340421199007103866</v>
      </c>
      <c r="C122" s="2" t="s">
        <v>131</v>
      </c>
      <c r="D122" s="2">
        <v>64.400000000000006</v>
      </c>
      <c r="E122" s="2">
        <v>51.2</v>
      </c>
      <c r="F122" s="2">
        <f t="shared" si="1"/>
        <v>57.800000000000004</v>
      </c>
      <c r="G122" s="2" t="s">
        <v>146</v>
      </c>
    </row>
    <row r="123" spans="1:7" ht="14.25" customHeight="1">
      <c r="A123" s="2" t="s">
        <v>7</v>
      </c>
      <c r="B123" s="2" t="str">
        <f>"34040619910707283X"</f>
        <v>34040619910707283X</v>
      </c>
      <c r="C123" s="2" t="s">
        <v>132</v>
      </c>
      <c r="D123" s="2">
        <v>0</v>
      </c>
      <c r="E123" s="2">
        <v>0</v>
      </c>
      <c r="F123" s="2">
        <f t="shared" si="1"/>
        <v>0</v>
      </c>
      <c r="G123" s="2" t="s">
        <v>147</v>
      </c>
    </row>
    <row r="124" spans="1:7" ht="14.25" customHeight="1">
      <c r="A124" s="2" t="s">
        <v>7</v>
      </c>
      <c r="B124" s="2" t="str">
        <f>"441302199302274043"</f>
        <v>441302199302274043</v>
      </c>
      <c r="C124" s="2" t="s">
        <v>133</v>
      </c>
      <c r="D124" s="2">
        <v>57</v>
      </c>
      <c r="E124" s="2">
        <v>47.2</v>
      </c>
      <c r="F124" s="2">
        <f t="shared" si="1"/>
        <v>52.1</v>
      </c>
      <c r="G124" s="2" t="s">
        <v>146</v>
      </c>
    </row>
    <row r="125" spans="1:7" ht="14.25" customHeight="1">
      <c r="A125" s="2" t="s">
        <v>7</v>
      </c>
      <c r="B125" s="2" t="str">
        <f>"340403199303121812"</f>
        <v>340403199303121812</v>
      </c>
      <c r="C125" s="2" t="s">
        <v>134</v>
      </c>
      <c r="D125" s="2">
        <v>61.4</v>
      </c>
      <c r="E125" s="2">
        <v>40</v>
      </c>
      <c r="F125" s="2">
        <f t="shared" si="1"/>
        <v>50.7</v>
      </c>
      <c r="G125" s="2" t="s">
        <v>146</v>
      </c>
    </row>
    <row r="126" spans="1:7" ht="14.25" customHeight="1">
      <c r="A126" s="2" t="s">
        <v>7</v>
      </c>
      <c r="B126" s="2" t="str">
        <f>"340403199310302240"</f>
        <v>340403199310302240</v>
      </c>
      <c r="C126" s="2" t="s">
        <v>135</v>
      </c>
      <c r="D126" s="2">
        <v>63</v>
      </c>
      <c r="E126" s="2">
        <v>44.6</v>
      </c>
      <c r="F126" s="2">
        <f t="shared" si="1"/>
        <v>53.8</v>
      </c>
      <c r="G126" s="2" t="s">
        <v>146</v>
      </c>
    </row>
    <row r="127" spans="1:7" ht="14.25" customHeight="1">
      <c r="A127" s="2" t="s">
        <v>7</v>
      </c>
      <c r="B127" s="2" t="str">
        <f>"340403198901222627"</f>
        <v>340403198901222627</v>
      </c>
      <c r="C127" s="2" t="s">
        <v>136</v>
      </c>
      <c r="D127" s="2">
        <v>63.2</v>
      </c>
      <c r="E127" s="2">
        <v>44.7</v>
      </c>
      <c r="F127" s="2">
        <f t="shared" si="1"/>
        <v>53.95</v>
      </c>
      <c r="G127" s="2" t="s">
        <v>146</v>
      </c>
    </row>
    <row r="128" spans="1:7" ht="14.25" customHeight="1">
      <c r="A128" s="2" t="s">
        <v>9</v>
      </c>
      <c r="B128" s="2" t="str">
        <f>"34240119871009588X"</f>
        <v>34240119871009588X</v>
      </c>
      <c r="C128" s="2" t="s">
        <v>137</v>
      </c>
      <c r="D128" s="2">
        <v>0</v>
      </c>
      <c r="E128" s="2">
        <v>0</v>
      </c>
      <c r="F128" s="2">
        <f t="shared" si="1"/>
        <v>0</v>
      </c>
      <c r="G128" s="2" t="s">
        <v>147</v>
      </c>
    </row>
    <row r="129" spans="1:7" ht="14.25" customHeight="1">
      <c r="A129" s="2" t="s">
        <v>9</v>
      </c>
      <c r="B129" s="2" t="str">
        <f>"340406198801060025"</f>
        <v>340406198801060025</v>
      </c>
      <c r="C129" s="2" t="s">
        <v>138</v>
      </c>
      <c r="D129" s="2">
        <v>73</v>
      </c>
      <c r="E129" s="2">
        <v>70.599999999999994</v>
      </c>
      <c r="F129" s="2">
        <f t="shared" si="1"/>
        <v>71.8</v>
      </c>
      <c r="G129" s="2" t="s">
        <v>146</v>
      </c>
    </row>
    <row r="130" spans="1:7" ht="14.25" customHeight="1">
      <c r="A130" s="2" t="s">
        <v>9</v>
      </c>
      <c r="B130" s="2" t="str">
        <f>"34040319940922262X"</f>
        <v>34040319940922262X</v>
      </c>
      <c r="C130" s="2" t="s">
        <v>139</v>
      </c>
      <c r="D130" s="2">
        <v>60.6</v>
      </c>
      <c r="E130" s="2">
        <v>61.6</v>
      </c>
      <c r="F130" s="2">
        <f t="shared" si="1"/>
        <v>61.1</v>
      </c>
      <c r="G130" s="2" t="s">
        <v>146</v>
      </c>
    </row>
    <row r="131" spans="1:7" ht="14.25" customHeight="1">
      <c r="A131" s="2" t="s">
        <v>10</v>
      </c>
      <c r="B131" s="2" t="str">
        <f>"340404198604302221"</f>
        <v>340404198604302221</v>
      </c>
      <c r="C131" s="2" t="s">
        <v>140</v>
      </c>
      <c r="D131" s="2">
        <v>62.8</v>
      </c>
      <c r="E131" s="2">
        <v>48.3</v>
      </c>
      <c r="F131" s="2">
        <f t="shared" ref="F131:F132" si="2">D131*0.5+E131*0.5</f>
        <v>55.55</v>
      </c>
      <c r="G131" s="2"/>
    </row>
    <row r="132" spans="1:7" ht="14.25" customHeight="1">
      <c r="A132" s="2" t="s">
        <v>10</v>
      </c>
      <c r="B132" s="2" t="str">
        <f>"340404199408260823"</f>
        <v>340404199408260823</v>
      </c>
      <c r="C132" s="2" t="s">
        <v>141</v>
      </c>
      <c r="D132" s="2">
        <v>68.2</v>
      </c>
      <c r="E132" s="2">
        <v>52.1</v>
      </c>
      <c r="F132" s="2">
        <f t="shared" si="2"/>
        <v>60.150000000000006</v>
      </c>
      <c r="G132" s="2"/>
    </row>
  </sheetData>
  <sortState ref="A2:K132">
    <sortCondition ref="A2:A132"/>
  </sortState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1045_5988102b3d090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2017-08-25T07:18:42Z</cp:lastPrinted>
  <dcterms:created xsi:type="dcterms:W3CDTF">2017-08-07T07:05:58Z</dcterms:created>
  <dcterms:modified xsi:type="dcterms:W3CDTF">2017-08-25T09:06:21Z</dcterms:modified>
</cp:coreProperties>
</file>